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1\VOP\Oprava zabezpečení a výstroje trati v úseku Ejpovice- Radnice (D3)\rozpočet\"/>
    </mc:Choice>
  </mc:AlternateContent>
  <bookViews>
    <workbookView xWindow="0" yWindow="0" windowWidth="0" windowHeight="0"/>
  </bookViews>
  <sheets>
    <sheet name="Rekapitulace stavby" sheetId="1" r:id="rId1"/>
    <sheet name="01.1 - Zabezpečovací zaří..." sheetId="2" r:id="rId2"/>
    <sheet name="01.2 - Zemní práce PZS km..." sheetId="3" r:id="rId3"/>
    <sheet name="02.1 - Zabezpečovací zaří..." sheetId="4" r:id="rId4"/>
    <sheet name="02.2 - Zemní práce PZS km..." sheetId="5" r:id="rId5"/>
    <sheet name="03.1 - Oprava kabelizace ..." sheetId="6" r:id="rId6"/>
    <sheet name="03.2 - Zemní práce" sheetId="7" r:id="rId7"/>
    <sheet name="04.1 - Materiál zadavatel..." sheetId="8" r:id="rId8"/>
    <sheet name="05.1 - Vedlejší a ostatní..." sheetId="9" r:id="rId9"/>
    <sheet name="05.2 - Náklady na dopravu" sheetId="10" r:id="rId10"/>
  </sheets>
  <definedNames>
    <definedName name="_xlnm.Print_Area" localSheetId="0">'Rekapitulace stavby'!$D$4:$AO$76,'Rekapitulace stavby'!$C$82:$AQ$109</definedName>
    <definedName name="_xlnm.Print_Titles" localSheetId="0">'Rekapitulace stavby'!$92:$92</definedName>
    <definedName name="_xlnm._FilterDatabase" localSheetId="1" hidden="1">'01.1 - Zabezpečovací zaří...'!$C$119:$K$348</definedName>
    <definedName name="_xlnm.Print_Area" localSheetId="1">'01.1 - Zabezpečovací zaří...'!$C$105:$K$348</definedName>
    <definedName name="_xlnm.Print_Titles" localSheetId="1">'01.1 - Zabezpečovací zaří...'!$119:$119</definedName>
    <definedName name="_xlnm._FilterDatabase" localSheetId="2" hidden="1">'01.2 - Zemní práce PZS km...'!$C$121:$K$143</definedName>
    <definedName name="_xlnm.Print_Area" localSheetId="2">'01.2 - Zemní práce PZS km...'!$C$107:$K$143</definedName>
    <definedName name="_xlnm.Print_Titles" localSheetId="2">'01.2 - Zemní práce PZS km...'!$121:$121</definedName>
    <definedName name="_xlnm._FilterDatabase" localSheetId="3" hidden="1">'02.1 - Zabezpečovací zaří...'!$C$119:$K$338</definedName>
    <definedName name="_xlnm.Print_Area" localSheetId="3">'02.1 - Zabezpečovací zaří...'!$C$105:$K$338</definedName>
    <definedName name="_xlnm.Print_Titles" localSheetId="3">'02.1 - Zabezpečovací zaří...'!$119:$119</definedName>
    <definedName name="_xlnm._FilterDatabase" localSheetId="4" hidden="1">'02.2 - Zemní práce PZS km...'!$C$119:$K$141</definedName>
    <definedName name="_xlnm.Print_Area" localSheetId="4">'02.2 - Zemní práce PZS km...'!$C$105:$K$141</definedName>
    <definedName name="_xlnm.Print_Titles" localSheetId="4">'02.2 - Zemní práce PZS km...'!$119:$119</definedName>
    <definedName name="_xlnm._FilterDatabase" localSheetId="5" hidden="1">'03.1 - Oprava kabelizace ...'!$C$119:$K$228</definedName>
    <definedName name="_xlnm.Print_Area" localSheetId="5">'03.1 - Oprava kabelizace ...'!$C$105:$K$228</definedName>
    <definedName name="_xlnm.Print_Titles" localSheetId="5">'03.1 - Oprava kabelizace ...'!$119:$119</definedName>
    <definedName name="_xlnm._FilterDatabase" localSheetId="6" hidden="1">'03.2 - Zemní práce'!$C$121:$K$169</definedName>
    <definedName name="_xlnm.Print_Area" localSheetId="6">'03.2 - Zemní práce'!$C$107:$K$169</definedName>
    <definedName name="_xlnm.Print_Titles" localSheetId="6">'03.2 - Zemní práce'!$121:$121</definedName>
    <definedName name="_xlnm._FilterDatabase" localSheetId="7" hidden="1">'04.1 - Materiál zadavatel...'!$C$119:$K$146</definedName>
    <definedName name="_xlnm.Print_Area" localSheetId="7">'04.1 - Materiál zadavatel...'!$C$105:$K$146</definedName>
    <definedName name="_xlnm.Print_Titles" localSheetId="7">'04.1 - Materiál zadavatel...'!$119:$119</definedName>
    <definedName name="_xlnm._FilterDatabase" localSheetId="8" hidden="1">'05.1 - Vedlejší a ostatní...'!$C$120:$K$134</definedName>
    <definedName name="_xlnm.Print_Area" localSheetId="8">'05.1 - Vedlejší a ostatní...'!$C$106:$K$134</definedName>
    <definedName name="_xlnm.Print_Titles" localSheetId="8">'05.1 - Vedlejší a ostatní...'!$120:$120</definedName>
    <definedName name="_xlnm._FilterDatabase" localSheetId="9" hidden="1">'05.2 - Náklady na dopravu'!$C$120:$K$141</definedName>
    <definedName name="_xlnm.Print_Area" localSheetId="9">'05.2 - Náklady na dopravu'!$C$106:$K$141</definedName>
    <definedName name="_xlnm.Print_Titles" localSheetId="9">'05.2 - Náklady na dopravu'!$120:$120</definedName>
  </definedNames>
  <calcPr/>
</workbook>
</file>

<file path=xl/calcChain.xml><?xml version="1.0" encoding="utf-8"?>
<calcChain xmlns="http://schemas.openxmlformats.org/spreadsheetml/2006/main">
  <c i="10" l="1" r="J39"/>
  <c r="J38"/>
  <c i="1" r="AY108"/>
  <c i="10" r="J37"/>
  <c i="1" r="AX108"/>
  <c i="10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115"/>
  <c r="E7"/>
  <c r="E109"/>
  <c i="1" r="AX107"/>
  <c i="9" r="J39"/>
  <c r="J38"/>
  <c i="1" r="AY107"/>
  <c i="9" r="J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115"/>
  <c r="E7"/>
  <c r="E109"/>
  <c i="8" r="J39"/>
  <c r="J38"/>
  <c i="1" r="AY105"/>
  <c i="8" r="J37"/>
  <c i="1" r="AX105"/>
  <c i="8"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117"/>
  <c r="J19"/>
  <c r="J14"/>
  <c r="J114"/>
  <c r="E7"/>
  <c r="E108"/>
  <c i="7" r="J39"/>
  <c r="J38"/>
  <c i="1" r="AY103"/>
  <c i="7" r="J37"/>
  <c i="1" r="AX103"/>
  <c i="7"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119"/>
  <c r="J25"/>
  <c r="J23"/>
  <c r="E23"/>
  <c r="J118"/>
  <c r="J22"/>
  <c r="J20"/>
  <c r="E20"/>
  <c r="F119"/>
  <c r="J19"/>
  <c r="J14"/>
  <c r="J116"/>
  <c r="E7"/>
  <c r="E110"/>
  <c i="6" r="J39"/>
  <c r="J38"/>
  <c i="1" r="AY102"/>
  <c i="6" r="J37"/>
  <c i="1" r="AX102"/>
  <c i="6"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91"/>
  <c r="E7"/>
  <c r="E108"/>
  <c i="5" r="J39"/>
  <c r="J38"/>
  <c i="1" r="AY100"/>
  <c i="5" r="J37"/>
  <c i="1" r="AX100"/>
  <c i="5"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117"/>
  <c r="J19"/>
  <c r="J14"/>
  <c r="J114"/>
  <c r="E7"/>
  <c r="E108"/>
  <c i="4" r="J39"/>
  <c r="J38"/>
  <c i="1" r="AY99"/>
  <c i="4" r="J37"/>
  <c i="1" r="AX99"/>
  <c i="4"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116"/>
  <c r="J22"/>
  <c r="J20"/>
  <c r="E20"/>
  <c r="F94"/>
  <c r="J19"/>
  <c r="J14"/>
  <c r="J91"/>
  <c r="E7"/>
  <c r="E85"/>
  <c i="3" r="J39"/>
  <c r="J38"/>
  <c i="1" r="AY97"/>
  <c i="3" r="J37"/>
  <c i="1" r="AX97"/>
  <c i="3"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8"/>
  <c r="F116"/>
  <c r="E114"/>
  <c r="F93"/>
  <c r="F91"/>
  <c r="E89"/>
  <c r="J26"/>
  <c r="E26"/>
  <c r="J94"/>
  <c r="J25"/>
  <c r="J23"/>
  <c r="E23"/>
  <c r="J118"/>
  <c r="J22"/>
  <c r="J20"/>
  <c r="E20"/>
  <c r="F119"/>
  <c r="J19"/>
  <c r="J14"/>
  <c r="J116"/>
  <c r="E7"/>
  <c r="E110"/>
  <c i="2" r="J39"/>
  <c r="J38"/>
  <c i="1" r="AY96"/>
  <c i="2" r="J37"/>
  <c i="1" r="AX96"/>
  <c i="2"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94"/>
  <c r="J19"/>
  <c r="J14"/>
  <c r="J114"/>
  <c r="E7"/>
  <c r="E85"/>
  <c i="1" r="L90"/>
  <c r="AM90"/>
  <c r="AM89"/>
  <c r="L89"/>
  <c r="AM87"/>
  <c r="L87"/>
  <c r="L85"/>
  <c r="L84"/>
  <c i="10" r="J131"/>
  <c i="9" r="BK132"/>
  <c r="J132"/>
  <c r="BK129"/>
  <c r="J129"/>
  <c r="BK126"/>
  <c r="J123"/>
  <c i="8" r="BK145"/>
  <c r="J143"/>
  <c r="J141"/>
  <c r="BK135"/>
  <c r="BK133"/>
  <c r="J131"/>
  <c r="J129"/>
  <c r="J127"/>
  <c r="J125"/>
  <c r="BK121"/>
  <c i="7" r="BK168"/>
  <c r="BK166"/>
  <c r="BK161"/>
  <c r="J159"/>
  <c r="J157"/>
  <c r="BK153"/>
  <c r="BK151"/>
  <c r="BK147"/>
  <c r="BK143"/>
  <c r="BK141"/>
  <c r="BK139"/>
  <c r="J137"/>
  <c r="BK135"/>
  <c i="6" r="J223"/>
  <c r="BK219"/>
  <c r="J217"/>
  <c r="J213"/>
  <c r="J211"/>
  <c r="J209"/>
  <c r="BK207"/>
  <c r="J205"/>
  <c r="BK203"/>
  <c r="BK201"/>
  <c r="J199"/>
  <c r="BK193"/>
  <c r="BK185"/>
  <c r="J183"/>
  <c r="BK179"/>
  <c r="BK177"/>
  <c r="J175"/>
  <c r="BK173"/>
  <c r="J171"/>
  <c r="BK169"/>
  <c r="BK167"/>
  <c r="J165"/>
  <c r="BK163"/>
  <c r="BK161"/>
  <c r="BK159"/>
  <c r="J157"/>
  <c r="J155"/>
  <c r="BK151"/>
  <c r="BK145"/>
  <c r="BK143"/>
  <c r="BK140"/>
  <c r="BK138"/>
  <c r="BK136"/>
  <c r="BK134"/>
  <c r="J131"/>
  <c r="J127"/>
  <c r="J125"/>
  <c r="BK123"/>
  <c r="J121"/>
  <c i="5" r="J137"/>
  <c r="BK135"/>
  <c r="J133"/>
  <c r="J131"/>
  <c r="J129"/>
  <c r="BK127"/>
  <c r="J123"/>
  <c r="BK121"/>
  <c i="4" r="BK337"/>
  <c r="J337"/>
  <c r="BK335"/>
  <c r="J335"/>
  <c r="BK333"/>
  <c r="J333"/>
  <c r="BK331"/>
  <c r="J329"/>
  <c r="BK327"/>
  <c r="BK323"/>
  <c r="J323"/>
  <c r="J321"/>
  <c r="BK319"/>
  <c r="J313"/>
  <c r="J311"/>
  <c r="BK307"/>
  <c r="J301"/>
  <c r="J297"/>
  <c r="BK295"/>
  <c r="BK293"/>
  <c r="J287"/>
  <c r="BK285"/>
  <c r="BK283"/>
  <c r="J277"/>
  <c r="J273"/>
  <c r="BK271"/>
  <c r="J269"/>
  <c r="J267"/>
  <c r="BK265"/>
  <c r="J263"/>
  <c r="J261"/>
  <c r="BK257"/>
  <c r="BK255"/>
  <c r="J253"/>
  <c r="BK249"/>
  <c r="BK247"/>
  <c r="BK241"/>
  <c r="BK239"/>
  <c r="BK237"/>
  <c r="J235"/>
  <c r="J233"/>
  <c r="BK231"/>
  <c r="BK229"/>
  <c r="J227"/>
  <c r="BK225"/>
  <c r="BK221"/>
  <c r="BK219"/>
  <c r="J217"/>
  <c r="BK213"/>
  <c r="BK211"/>
  <c r="BK205"/>
  <c r="BK201"/>
  <c r="J197"/>
  <c r="J195"/>
  <c r="J193"/>
  <c r="J191"/>
  <c r="J189"/>
  <c r="J187"/>
  <c r="BK185"/>
  <c r="BK181"/>
  <c r="J179"/>
  <c r="J177"/>
  <c r="BK175"/>
  <c r="J173"/>
  <c r="BK171"/>
  <c r="J168"/>
  <c r="J165"/>
  <c r="J163"/>
  <c r="BK161"/>
  <c r="BK159"/>
  <c r="J153"/>
  <c r="BK151"/>
  <c r="BK149"/>
  <c r="J147"/>
  <c r="J143"/>
  <c r="J139"/>
  <c r="BK135"/>
  <c r="J133"/>
  <c r="J131"/>
  <c r="BK127"/>
  <c r="BK123"/>
  <c r="J123"/>
  <c r="BK121"/>
  <c i="3" r="J141"/>
  <c r="BK129"/>
  <c i="2" r="BK347"/>
  <c r="J347"/>
  <c r="BK345"/>
  <c r="J345"/>
  <c r="BK343"/>
  <c r="J341"/>
  <c r="J339"/>
  <c r="BK335"/>
  <c r="J333"/>
  <c r="J331"/>
  <c r="J327"/>
  <c r="J325"/>
  <c r="BK321"/>
  <c r="J319"/>
  <c r="J317"/>
  <c r="BK313"/>
  <c r="J311"/>
  <c r="J309"/>
  <c r="J307"/>
  <c r="J305"/>
  <c r="BK303"/>
  <c r="J301"/>
  <c r="BK299"/>
  <c r="BK297"/>
  <c r="J295"/>
  <c r="J293"/>
  <c r="BK289"/>
  <c r="BK287"/>
  <c r="J283"/>
  <c r="BK280"/>
  <c r="BK275"/>
  <c r="J273"/>
  <c r="J267"/>
  <c r="J265"/>
  <c r="J263"/>
  <c r="J261"/>
  <c r="BK257"/>
  <c r="J255"/>
  <c r="J247"/>
  <c r="BK245"/>
  <c r="J243"/>
  <c r="J235"/>
  <c r="BK229"/>
  <c r="BK227"/>
  <c r="BK223"/>
  <c r="J221"/>
  <c r="J215"/>
  <c r="BK211"/>
  <c r="BK209"/>
  <c r="J207"/>
  <c r="J205"/>
  <c r="BK201"/>
  <c r="J197"/>
  <c r="J193"/>
  <c r="J189"/>
  <c r="J187"/>
  <c r="J185"/>
  <c r="BK183"/>
  <c r="J179"/>
  <c r="BK177"/>
  <c r="J175"/>
  <c r="BK173"/>
  <c r="BK171"/>
  <c r="BK167"/>
  <c r="BK161"/>
  <c r="BK157"/>
  <c r="J155"/>
  <c r="BK153"/>
  <c r="J149"/>
  <c r="BK147"/>
  <c r="BK145"/>
  <c r="BK143"/>
  <c r="BK141"/>
  <c r="BK139"/>
  <c r="J137"/>
  <c r="BK135"/>
  <c r="J131"/>
  <c r="BK129"/>
  <c r="J127"/>
  <c r="BK125"/>
  <c r="J123"/>
  <c r="J121"/>
  <c i="1" r="AS106"/>
  <c r="AS95"/>
  <c i="10" r="BK128"/>
  <c r="J128"/>
  <c r="J140"/>
  <c r="BK138"/>
  <c r="J138"/>
  <c r="BK136"/>
  <c r="J136"/>
  <c r="BK134"/>
  <c r="J134"/>
  <c r="BK125"/>
  <c r="J125"/>
  <c r="BK123"/>
  <c r="J123"/>
  <c i="9" r="J126"/>
  <c r="BK123"/>
  <c i="8" r="J123"/>
  <c r="J121"/>
  <c i="7" r="J168"/>
  <c r="J163"/>
  <c r="J161"/>
  <c r="BK159"/>
  <c r="J155"/>
  <c r="J153"/>
  <c r="BK149"/>
  <c r="BK145"/>
  <c r="BK137"/>
  <c r="J135"/>
  <c r="J133"/>
  <c r="J131"/>
  <c r="BK129"/>
  <c r="J127"/>
  <c r="J125"/>
  <c i="6" r="BK227"/>
  <c r="BK225"/>
  <c r="J221"/>
  <c r="J219"/>
  <c r="BK215"/>
  <c r="BK211"/>
  <c r="J207"/>
  <c r="J203"/>
  <c r="J201"/>
  <c r="BK199"/>
  <c r="J197"/>
  <c r="J195"/>
  <c r="BK191"/>
  <c r="J189"/>
  <c r="BK187"/>
  <c r="J185"/>
  <c r="BK183"/>
  <c r="BK181"/>
  <c r="J179"/>
  <c r="J177"/>
  <c r="J173"/>
  <c r="BK171"/>
  <c r="J169"/>
  <c r="BK165"/>
  <c r="BK157"/>
  <c r="J153"/>
  <c r="J151"/>
  <c r="J149"/>
  <c r="BK147"/>
  <c r="J145"/>
  <c r="J138"/>
  <c r="BK131"/>
  <c r="J129"/>
  <c r="BK125"/>
  <c r="BK121"/>
  <c i="5" r="BK139"/>
  <c r="BK137"/>
  <c r="BK133"/>
  <c r="BK129"/>
  <c r="J127"/>
  <c r="J125"/>
  <c r="J121"/>
  <c i="4" r="J331"/>
  <c r="J327"/>
  <c r="BK325"/>
  <c r="BK321"/>
  <c r="BK317"/>
  <c r="BK315"/>
  <c r="BK313"/>
  <c r="BK311"/>
  <c r="BK309"/>
  <c r="J305"/>
  <c r="J303"/>
  <c r="BK301"/>
  <c r="J299"/>
  <c r="BK297"/>
  <c r="J293"/>
  <c r="J291"/>
  <c r="J289"/>
  <c r="J285"/>
  <c r="J283"/>
  <c r="BK281"/>
  <c r="J279"/>
  <c r="BK277"/>
  <c r="J275"/>
  <c r="BK273"/>
  <c r="J271"/>
  <c r="BK267"/>
  <c r="J265"/>
  <c r="BK263"/>
  <c r="BK261"/>
  <c r="J259"/>
  <c r="J257"/>
  <c r="J255"/>
  <c r="BK251"/>
  <c r="J249"/>
  <c r="J245"/>
  <c r="BK243"/>
  <c r="J241"/>
  <c r="J239"/>
  <c r="J237"/>
  <c r="BK235"/>
  <c r="J231"/>
  <c r="J223"/>
  <c r="J221"/>
  <c r="BK217"/>
  <c r="J215"/>
  <c r="BK209"/>
  <c r="BK207"/>
  <c r="J205"/>
  <c r="J203"/>
  <c r="J201"/>
  <c r="J199"/>
  <c r="BK195"/>
  <c r="BK183"/>
  <c r="J181"/>
  <c r="BK179"/>
  <c r="BK177"/>
  <c r="J175"/>
  <c r="J171"/>
  <c r="BK168"/>
  <c r="J157"/>
  <c r="BK155"/>
  <c r="BK153"/>
  <c r="J151"/>
  <c r="J149"/>
  <c r="BK145"/>
  <c r="BK141"/>
  <c r="BK137"/>
  <c r="J135"/>
  <c r="BK133"/>
  <c r="J129"/>
  <c r="BK125"/>
  <c r="J121"/>
  <c i="3" r="BK139"/>
  <c r="BK137"/>
  <c r="J135"/>
  <c r="BK133"/>
  <c r="BK131"/>
  <c r="J127"/>
  <c r="BK125"/>
  <c i="2" r="J343"/>
  <c r="BK339"/>
  <c r="J337"/>
  <c r="J329"/>
  <c r="BK325"/>
  <c r="J323"/>
  <c r="BK319"/>
  <c r="BK315"/>
  <c r="BK305"/>
  <c r="J299"/>
  <c r="J297"/>
  <c r="BK291"/>
  <c r="J289"/>
  <c r="J285"/>
  <c r="BK283"/>
  <c r="J280"/>
  <c r="BK277"/>
  <c r="J275"/>
  <c r="BK273"/>
  <c r="J271"/>
  <c r="J269"/>
  <c r="BK267"/>
  <c r="BK263"/>
  <c r="J259"/>
  <c r="BK253"/>
  <c r="J251"/>
  <c r="J249"/>
  <c r="BK247"/>
  <c r="BK241"/>
  <c r="BK239"/>
  <c r="BK237"/>
  <c r="BK233"/>
  <c r="J231"/>
  <c r="J227"/>
  <c r="BK225"/>
  <c r="BK221"/>
  <c r="J219"/>
  <c r="BK217"/>
  <c r="BK215"/>
  <c r="BK213"/>
  <c r="BK207"/>
  <c r="J203"/>
  <c r="J199"/>
  <c r="J195"/>
  <c r="BK191"/>
  <c r="BK189"/>
  <c r="J181"/>
  <c r="BK179"/>
  <c r="J177"/>
  <c r="J173"/>
  <c r="BK169"/>
  <c r="J167"/>
  <c r="BK164"/>
  <c r="J161"/>
  <c r="J159"/>
  <c r="J153"/>
  <c r="BK151"/>
  <c r="J147"/>
  <c r="J145"/>
  <c r="J139"/>
  <c r="J135"/>
  <c r="J133"/>
  <c r="J125"/>
  <c r="BK123"/>
  <c r="BK121"/>
  <c i="1" r="AS101"/>
  <c r="AS98"/>
  <c i="10" r="BK140"/>
  <c r="BK131"/>
  <c i="8" r="J145"/>
  <c r="BK143"/>
  <c r="BK141"/>
  <c r="BK139"/>
  <c r="J139"/>
  <c r="BK137"/>
  <c r="J137"/>
  <c r="J135"/>
  <c r="J133"/>
  <c r="BK131"/>
  <c r="BK129"/>
  <c r="BK127"/>
  <c r="BK125"/>
  <c r="BK123"/>
  <c i="7" r="J166"/>
  <c r="BK163"/>
  <c r="BK157"/>
  <c r="BK155"/>
  <c r="J151"/>
  <c r="J149"/>
  <c r="J147"/>
  <c r="J145"/>
  <c r="J143"/>
  <c r="J141"/>
  <c r="J139"/>
  <c r="BK133"/>
  <c r="BK131"/>
  <c r="J129"/>
  <c r="BK127"/>
  <c r="BK125"/>
  <c i="6" r="J227"/>
  <c r="J225"/>
  <c r="BK223"/>
  <c r="BK221"/>
  <c r="BK217"/>
  <c r="J215"/>
  <c r="BK213"/>
  <c r="BK209"/>
  <c r="BK205"/>
  <c r="BK197"/>
  <c r="BK195"/>
  <c r="J193"/>
  <c r="J191"/>
  <c r="BK189"/>
  <c r="J187"/>
  <c r="J181"/>
  <c r="BK175"/>
  <c r="J167"/>
  <c r="J163"/>
  <c r="J161"/>
  <c r="J159"/>
  <c r="BK155"/>
  <c r="BK153"/>
  <c r="BK149"/>
  <c r="J147"/>
  <c r="J143"/>
  <c r="J140"/>
  <c r="J136"/>
  <c r="J134"/>
  <c r="BK129"/>
  <c r="BK127"/>
  <c r="J123"/>
  <c i="5" r="J139"/>
  <c r="J135"/>
  <c r="BK131"/>
  <c r="BK125"/>
  <c r="BK123"/>
  <c i="4" r="BK329"/>
  <c r="J325"/>
  <c r="J319"/>
  <c r="J317"/>
  <c r="J315"/>
  <c r="J309"/>
  <c r="J307"/>
  <c r="BK305"/>
  <c r="BK303"/>
  <c r="BK299"/>
  <c r="J295"/>
  <c r="BK291"/>
  <c r="BK289"/>
  <c r="BK287"/>
  <c r="J281"/>
  <c r="BK279"/>
  <c r="BK275"/>
  <c r="BK269"/>
  <c r="BK259"/>
  <c r="BK253"/>
  <c r="J251"/>
  <c r="J247"/>
  <c r="BK245"/>
  <c r="J243"/>
  <c r="BK233"/>
  <c r="J229"/>
  <c r="BK227"/>
  <c r="J225"/>
  <c r="BK223"/>
  <c r="J219"/>
  <c r="BK215"/>
  <c r="J213"/>
  <c r="J211"/>
  <c r="J209"/>
  <c r="J207"/>
  <c r="BK203"/>
  <c r="BK199"/>
  <c r="BK197"/>
  <c r="BK193"/>
  <c r="BK191"/>
  <c r="BK189"/>
  <c r="BK187"/>
  <c r="J185"/>
  <c r="J183"/>
  <c r="BK173"/>
  <c r="BK165"/>
  <c r="BK163"/>
  <c r="J161"/>
  <c r="J159"/>
  <c r="BK157"/>
  <c r="J155"/>
  <c r="BK147"/>
  <c r="J145"/>
  <c r="BK143"/>
  <c r="J141"/>
  <c r="BK139"/>
  <c r="J137"/>
  <c r="BK131"/>
  <c r="BK129"/>
  <c r="J127"/>
  <c r="J125"/>
  <c i="3" r="BK141"/>
  <c r="J139"/>
  <c r="J137"/>
  <c r="BK135"/>
  <c r="J133"/>
  <c r="J131"/>
  <c r="J129"/>
  <c r="BK127"/>
  <c r="J125"/>
  <c i="2" r="BK341"/>
  <c r="BK337"/>
  <c r="J335"/>
  <c r="BK333"/>
  <c r="BK331"/>
  <c r="BK329"/>
  <c r="BK327"/>
  <c r="BK323"/>
  <c r="J321"/>
  <c r="BK317"/>
  <c r="J315"/>
  <c r="J313"/>
  <c r="BK311"/>
  <c r="BK309"/>
  <c r="BK307"/>
  <c r="J303"/>
  <c r="BK301"/>
  <c r="BK295"/>
  <c r="BK293"/>
  <c r="J291"/>
  <c r="J287"/>
  <c r="BK285"/>
  <c r="J277"/>
  <c r="BK271"/>
  <c r="BK269"/>
  <c r="BK265"/>
  <c r="BK261"/>
  <c r="BK259"/>
  <c r="J257"/>
  <c r="BK255"/>
  <c r="J253"/>
  <c r="BK251"/>
  <c r="BK249"/>
  <c r="J245"/>
  <c r="BK243"/>
  <c r="J241"/>
  <c r="J239"/>
  <c r="J237"/>
  <c r="BK235"/>
  <c r="J233"/>
  <c r="BK231"/>
  <c r="J229"/>
  <c r="J225"/>
  <c r="J223"/>
  <c r="BK219"/>
  <c r="J217"/>
  <c r="J213"/>
  <c r="J211"/>
  <c r="J209"/>
  <c r="BK205"/>
  <c r="BK203"/>
  <c r="J201"/>
  <c r="BK199"/>
  <c r="BK197"/>
  <c r="BK195"/>
  <c r="BK193"/>
  <c r="J191"/>
  <c r="BK187"/>
  <c r="BK185"/>
  <c r="J183"/>
  <c r="BK181"/>
  <c r="BK175"/>
  <c r="J171"/>
  <c r="J169"/>
  <c r="J164"/>
  <c r="BK159"/>
  <c r="J157"/>
  <c r="BK155"/>
  <c r="J151"/>
  <c r="BK149"/>
  <c r="J143"/>
  <c r="J141"/>
  <c r="BK137"/>
  <c r="BK133"/>
  <c r="BK131"/>
  <c r="J129"/>
  <c r="BK127"/>
  <c i="1" r="AS104"/>
  <c i="2" l="1" r="BK120"/>
  <c r="J120"/>
  <c r="J98"/>
  <c r="R120"/>
  <c i="3" r="R124"/>
  <c r="R123"/>
  <c r="R122"/>
  <c i="4" r="P120"/>
  <c i="1" r="AU99"/>
  <c i="5" r="BK120"/>
  <c r="J120"/>
  <c r="J98"/>
  <c r="T120"/>
  <c i="6" r="BK120"/>
  <c r="J120"/>
  <c r="J98"/>
  <c r="T120"/>
  <c i="7" r="BK124"/>
  <c r="J124"/>
  <c r="J100"/>
  <c r="R124"/>
  <c r="R123"/>
  <c r="R122"/>
  <c i="8" r="P120"/>
  <c i="1" r="AU105"/>
  <c i="8" r="R120"/>
  <c i="10" r="P122"/>
  <c r="P121"/>
  <c i="1" r="AU108"/>
  <c i="2" r="T120"/>
  <c i="3" r="P124"/>
  <c r="P123"/>
  <c r="P122"/>
  <c i="1" r="AU97"/>
  <c i="4" r="BK120"/>
  <c r="J120"/>
  <c r="J98"/>
  <c r="T120"/>
  <c i="5" r="R120"/>
  <c i="6" r="R120"/>
  <c i="7" r="T124"/>
  <c r="T123"/>
  <c r="T122"/>
  <c i="10" r="R122"/>
  <c r="R121"/>
  <c i="6" r="P120"/>
  <c i="1" r="AU102"/>
  <c i="10" r="BK122"/>
  <c r="BK121"/>
  <c r="J121"/>
  <c r="J98"/>
  <c i="2" r="P120"/>
  <c i="1" r="AU96"/>
  <c i="3" r="BK124"/>
  <c r="BK123"/>
  <c r="J123"/>
  <c r="J99"/>
  <c r="T124"/>
  <c r="T123"/>
  <c r="T122"/>
  <c i="4" r="R120"/>
  <c i="5" r="P120"/>
  <c i="1" r="AU100"/>
  <c i="7" r="P124"/>
  <c r="P123"/>
  <c r="P122"/>
  <c i="1" r="AU103"/>
  <c i="8" r="BK120"/>
  <c r="J120"/>
  <c r="J98"/>
  <c r="T120"/>
  <c i="9" r="BK122"/>
  <c r="J122"/>
  <c r="J99"/>
  <c r="P122"/>
  <c r="P121"/>
  <c i="1" r="AU107"/>
  <c i="9" r="R122"/>
  <c r="R121"/>
  <c r="T122"/>
  <c r="T121"/>
  <c i="10" r="T122"/>
  <c r="T121"/>
  <c i="2" r="J94"/>
  <c r="J116"/>
  <c r="BE123"/>
  <c r="BE125"/>
  <c r="BE127"/>
  <c r="BE129"/>
  <c r="BE131"/>
  <c r="BE133"/>
  <c r="BE135"/>
  <c r="BE141"/>
  <c r="BE145"/>
  <c r="BE147"/>
  <c r="BE149"/>
  <c r="BE153"/>
  <c r="BE157"/>
  <c r="BE173"/>
  <c r="BE181"/>
  <c r="BE185"/>
  <c r="BE191"/>
  <c r="BE193"/>
  <c r="BE197"/>
  <c r="BE207"/>
  <c r="BE211"/>
  <c r="BE221"/>
  <c r="BE239"/>
  <c r="BE241"/>
  <c r="BE247"/>
  <c r="BE253"/>
  <c r="BE257"/>
  <c r="BE259"/>
  <c r="BE263"/>
  <c r="BE267"/>
  <c r="BE269"/>
  <c r="BE283"/>
  <c r="BE291"/>
  <c r="BE293"/>
  <c r="BE295"/>
  <c r="BE297"/>
  <c r="BE305"/>
  <c r="BE309"/>
  <c r="BE313"/>
  <c r="BE321"/>
  <c r="BE325"/>
  <c r="BE329"/>
  <c r="BE331"/>
  <c r="BE335"/>
  <c r="BE339"/>
  <c i="3" r="E85"/>
  <c r="F94"/>
  <c r="J119"/>
  <c r="BE125"/>
  <c r="BE133"/>
  <c r="BE139"/>
  <c r="BE141"/>
  <c i="4" r="E108"/>
  <c r="F117"/>
  <c r="J117"/>
  <c r="BE121"/>
  <c r="BE127"/>
  <c r="BE137"/>
  <c r="BE141"/>
  <c r="BE145"/>
  <c r="BE161"/>
  <c r="BE171"/>
  <c r="BE177"/>
  <c r="BE179"/>
  <c r="BE185"/>
  <c r="BE187"/>
  <c r="BE191"/>
  <c r="BE195"/>
  <c r="BE197"/>
  <c r="BE201"/>
  <c r="BE205"/>
  <c r="BE209"/>
  <c r="BE213"/>
  <c r="BE221"/>
  <c r="BE225"/>
  <c r="BE231"/>
  <c r="BE239"/>
  <c r="BE243"/>
  <c r="BE255"/>
  <c r="BE257"/>
  <c r="BE267"/>
  <c r="BE273"/>
  <c r="BE277"/>
  <c r="BE285"/>
  <c r="BE295"/>
  <c r="BE297"/>
  <c r="BE315"/>
  <c r="BE321"/>
  <c i="5" r="J91"/>
  <c r="F94"/>
  <c r="BE121"/>
  <c r="BE123"/>
  <c r="BE129"/>
  <c i="6" r="E85"/>
  <c r="J93"/>
  <c r="J94"/>
  <c r="J114"/>
  <c r="BE123"/>
  <c r="BE125"/>
  <c r="BE127"/>
  <c r="BE136"/>
  <c r="BE138"/>
  <c r="BE147"/>
  <c r="BE151"/>
  <c r="BE157"/>
  <c r="BE161"/>
  <c r="BE165"/>
  <c r="BE173"/>
  <c r="BE179"/>
  <c r="BE187"/>
  <c r="BE193"/>
  <c r="BE195"/>
  <c r="BE201"/>
  <c r="BE203"/>
  <c r="BE207"/>
  <c r="BE211"/>
  <c r="BE215"/>
  <c r="BE219"/>
  <c r="BE221"/>
  <c r="BE225"/>
  <c i="7" r="E85"/>
  <c r="J91"/>
  <c r="J93"/>
  <c r="J94"/>
  <c r="BE129"/>
  <c r="BE145"/>
  <c r="BE153"/>
  <c i="8" r="F94"/>
  <c r="J94"/>
  <c r="BE123"/>
  <c r="BE129"/>
  <c r="BE131"/>
  <c r="BE135"/>
  <c r="BE137"/>
  <c r="BE139"/>
  <c r="BE141"/>
  <c i="9" r="E85"/>
  <c r="J93"/>
  <c i="10" r="BE131"/>
  <c i="2" r="E108"/>
  <c r="F117"/>
  <c r="BE137"/>
  <c r="BE155"/>
  <c r="BE161"/>
  <c r="BE164"/>
  <c r="BE167"/>
  <c r="BE171"/>
  <c r="BE177"/>
  <c r="BE187"/>
  <c r="BE215"/>
  <c r="BE219"/>
  <c r="BE223"/>
  <c r="BE229"/>
  <c r="BE231"/>
  <c r="BE235"/>
  <c r="BE237"/>
  <c r="BE245"/>
  <c r="BE261"/>
  <c r="BE265"/>
  <c r="BE271"/>
  <c r="BE275"/>
  <c r="BE280"/>
  <c r="BE289"/>
  <c r="BE303"/>
  <c r="BE317"/>
  <c r="BE323"/>
  <c r="BE327"/>
  <c r="BE341"/>
  <c i="3" r="J93"/>
  <c r="BE129"/>
  <c r="BE131"/>
  <c r="BE135"/>
  <c r="BE137"/>
  <c i="4" r="J93"/>
  <c r="J114"/>
  <c r="BE123"/>
  <c r="BE131"/>
  <c r="BE135"/>
  <c r="BE139"/>
  <c r="BE143"/>
  <c r="BE151"/>
  <c r="BE153"/>
  <c r="BE163"/>
  <c r="BE165"/>
  <c r="BE181"/>
  <c r="BE199"/>
  <c r="BE207"/>
  <c r="BE211"/>
  <c r="BE215"/>
  <c r="BE229"/>
  <c r="BE233"/>
  <c r="BE237"/>
  <c r="BE241"/>
  <c r="BE249"/>
  <c r="BE253"/>
  <c r="BE259"/>
  <c r="BE261"/>
  <c r="BE265"/>
  <c r="BE269"/>
  <c r="BE275"/>
  <c r="BE279"/>
  <c r="BE281"/>
  <c r="BE283"/>
  <c r="BE291"/>
  <c r="BE301"/>
  <c r="BE307"/>
  <c r="BE309"/>
  <c r="BE313"/>
  <c r="BE319"/>
  <c r="BE323"/>
  <c i="5" r="E85"/>
  <c r="J94"/>
  <c r="J116"/>
  <c r="BE127"/>
  <c r="BE131"/>
  <c r="BE135"/>
  <c i="6" r="F94"/>
  <c r="BE145"/>
  <c r="BE153"/>
  <c r="BE163"/>
  <c r="BE169"/>
  <c r="BE185"/>
  <c r="BE189"/>
  <c r="BE197"/>
  <c r="BE209"/>
  <c r="BE213"/>
  <c r="BE223"/>
  <c i="7" r="F94"/>
  <c r="BE125"/>
  <c r="BE127"/>
  <c r="BE131"/>
  <c r="BE133"/>
  <c r="BE135"/>
  <c r="BE139"/>
  <c r="BE141"/>
  <c r="BE143"/>
  <c r="BE147"/>
  <c r="BE157"/>
  <c r="BE161"/>
  <c i="8" r="E85"/>
  <c r="J116"/>
  <c r="BE127"/>
  <c i="9" r="J94"/>
  <c r="BE126"/>
  <c r="BE129"/>
  <c i="10" r="BE123"/>
  <c r="BE125"/>
  <c r="BE134"/>
  <c r="BE136"/>
  <c r="BE138"/>
  <c r="E85"/>
  <c r="J91"/>
  <c r="J93"/>
  <c r="F94"/>
  <c r="J94"/>
  <c i="2" r="J91"/>
  <c r="BE121"/>
  <c r="BE139"/>
  <c r="BE143"/>
  <c r="BE151"/>
  <c r="BE159"/>
  <c r="BE169"/>
  <c r="BE175"/>
  <c r="BE179"/>
  <c r="BE183"/>
  <c r="BE189"/>
  <c r="BE195"/>
  <c r="BE199"/>
  <c r="BE201"/>
  <c r="BE203"/>
  <c r="BE205"/>
  <c r="BE209"/>
  <c r="BE213"/>
  <c r="BE217"/>
  <c r="BE225"/>
  <c r="BE227"/>
  <c r="BE233"/>
  <c r="BE243"/>
  <c r="BE249"/>
  <c r="BE251"/>
  <c r="BE255"/>
  <c r="BE273"/>
  <c r="BE277"/>
  <c r="BE285"/>
  <c r="BE287"/>
  <c r="BE299"/>
  <c r="BE301"/>
  <c r="BE307"/>
  <c r="BE311"/>
  <c r="BE315"/>
  <c r="BE319"/>
  <c r="BE333"/>
  <c r="BE337"/>
  <c r="BE343"/>
  <c r="BE345"/>
  <c r="BE347"/>
  <c i="3" r="J91"/>
  <c r="BE127"/>
  <c i="4" r="BE125"/>
  <c r="BE129"/>
  <c r="BE133"/>
  <c r="BE147"/>
  <c r="BE149"/>
  <c r="BE155"/>
  <c r="BE157"/>
  <c r="BE159"/>
  <c r="BE168"/>
  <c r="BE173"/>
  <c r="BE175"/>
  <c r="BE183"/>
  <c r="BE189"/>
  <c r="BE193"/>
  <c r="BE203"/>
  <c r="BE217"/>
  <c r="BE219"/>
  <c r="BE223"/>
  <c r="BE227"/>
  <c r="BE235"/>
  <c r="BE245"/>
  <c r="BE247"/>
  <c r="BE251"/>
  <c r="BE263"/>
  <c r="BE271"/>
  <c r="BE287"/>
  <c r="BE289"/>
  <c r="BE293"/>
  <c r="BE299"/>
  <c r="BE303"/>
  <c r="BE305"/>
  <c r="BE311"/>
  <c r="BE317"/>
  <c r="BE325"/>
  <c r="BE327"/>
  <c r="BE329"/>
  <c r="BE331"/>
  <c r="BE333"/>
  <c r="BE335"/>
  <c r="BE337"/>
  <c i="5" r="BE125"/>
  <c r="BE133"/>
  <c r="BE137"/>
  <c r="BE139"/>
  <c i="6" r="BE121"/>
  <c r="BE129"/>
  <c r="BE131"/>
  <c r="BE134"/>
  <c r="BE140"/>
  <c r="BE143"/>
  <c r="BE149"/>
  <c r="BE155"/>
  <c r="BE159"/>
  <c r="BE167"/>
  <c r="BE171"/>
  <c r="BE175"/>
  <c r="BE177"/>
  <c r="BE181"/>
  <c r="BE183"/>
  <c r="BE191"/>
  <c r="BE199"/>
  <c r="BE205"/>
  <c r="BE217"/>
  <c r="BE227"/>
  <c i="7" r="BE137"/>
  <c r="BE149"/>
  <c r="BE151"/>
  <c r="BE155"/>
  <c r="BE159"/>
  <c r="BE163"/>
  <c r="BE166"/>
  <c r="BE168"/>
  <c i="8" r="J91"/>
  <c r="BE121"/>
  <c r="BE125"/>
  <c r="BE133"/>
  <c r="BE143"/>
  <c r="BE145"/>
  <c i="9" r="J91"/>
  <c r="F94"/>
  <c r="BE123"/>
  <c r="BE132"/>
  <c i="10" r="BE128"/>
  <c r="BE140"/>
  <c i="2" r="F37"/>
  <c i="1" r="BB96"/>
  <c i="7" r="F38"/>
  <c i="1" r="BC103"/>
  <c i="8" r="F38"/>
  <c i="1" r="BC105"/>
  <c r="BC104"/>
  <c r="AY104"/>
  <c i="5" r="J36"/>
  <c i="1" r="AW100"/>
  <c i="5" r="F39"/>
  <c i="1" r="BD100"/>
  <c i="6" r="F38"/>
  <c i="1" r="BC102"/>
  <c i="6" r="F36"/>
  <c i="1" r="BA102"/>
  <c i="7" r="F37"/>
  <c i="1" r="BB103"/>
  <c i="8" r="F36"/>
  <c i="1" r="BA105"/>
  <c r="BA104"/>
  <c r="AW104"/>
  <c i="9" r="J36"/>
  <c i="1" r="AW107"/>
  <c i="10" r="J36"/>
  <c i="1" r="AW108"/>
  <c i="3" r="F39"/>
  <c i="1" r="BD97"/>
  <c i="4" r="F37"/>
  <c i="1" r="BB99"/>
  <c i="4" r="F39"/>
  <c i="1" r="BD99"/>
  <c i="5" r="F36"/>
  <c i="1" r="BA100"/>
  <c i="5" r="F38"/>
  <c i="1" r="BC100"/>
  <c i="6" r="F37"/>
  <c i="1" r="BB102"/>
  <c r="AU104"/>
  <c i="2" r="F36"/>
  <c i="1" r="BA96"/>
  <c i="2" r="J36"/>
  <c i="1" r="AW96"/>
  <c i="2" r="F39"/>
  <c i="1" r="BD96"/>
  <c i="5" r="F37"/>
  <c i="1" r="BB100"/>
  <c i="8" r="F39"/>
  <c i="1" r="BD105"/>
  <c r="BD104"/>
  <c i="9" r="F38"/>
  <c i="1" r="BC107"/>
  <c i="10" r="F36"/>
  <c i="1" r="BA108"/>
  <c i="10" r="F39"/>
  <c i="1" r="BD108"/>
  <c i="7" r="F36"/>
  <c i="1" r="BA103"/>
  <c i="3" r="F36"/>
  <c i="1" r="BA97"/>
  <c i="3" r="F38"/>
  <c i="1" r="BC97"/>
  <c i="4" r="J36"/>
  <c i="1" r="AW99"/>
  <c i="6" r="J36"/>
  <c i="1" r="AW102"/>
  <c i="7" r="F39"/>
  <c i="1" r="BD103"/>
  <c i="6" r="F39"/>
  <c i="1" r="BD102"/>
  <c i="4" r="F36"/>
  <c i="1" r="BA99"/>
  <c i="9" r="F39"/>
  <c i="1" r="BD107"/>
  <c i="10" r="F38"/>
  <c i="1" r="BC108"/>
  <c i="3" r="J36"/>
  <c i="1" r="AW97"/>
  <c i="2" r="F38"/>
  <c i="1" r="BC96"/>
  <c i="7" r="J36"/>
  <c i="1" r="AW103"/>
  <c i="8" r="J36"/>
  <c i="1" r="AW105"/>
  <c i="3" r="F37"/>
  <c i="1" r="BB97"/>
  <c i="4" r="F38"/>
  <c i="1" r="BC99"/>
  <c i="8" r="F37"/>
  <c i="1" r="BB105"/>
  <c r="BB104"/>
  <c r="AX104"/>
  <c i="9" r="F36"/>
  <c i="1" r="BA107"/>
  <c i="9" r="F37"/>
  <c i="1" r="BB107"/>
  <c i="10" r="F37"/>
  <c i="1" r="BB108"/>
  <c r="AS94"/>
  <c i="3" l="1" r="BK122"/>
  <c r="J122"/>
  <c r="J98"/>
  <c r="J124"/>
  <c r="J100"/>
  <c i="7" r="BK123"/>
  <c r="J123"/>
  <c r="J99"/>
  <c i="10" r="J122"/>
  <c r="J99"/>
  <c i="9" r="BK121"/>
  <c r="J121"/>
  <c r="J98"/>
  <c i="4" r="J32"/>
  <c i="1" r="AG99"/>
  <c i="5" r="J32"/>
  <c i="1" r="AG100"/>
  <c i="8" r="J32"/>
  <c i="1" r="AG105"/>
  <c r="AG104"/>
  <c i="6" r="J32"/>
  <c i="1" r="AG102"/>
  <c i="10" r="J32"/>
  <c i="1" r="AG108"/>
  <c r="BB95"/>
  <c r="BB98"/>
  <c r="AX98"/>
  <c r="BA101"/>
  <c r="AW101"/>
  <c i="2" r="J35"/>
  <c i="1" r="AV96"/>
  <c r="AT96"/>
  <c r="BD95"/>
  <c i="5" r="J35"/>
  <c i="1" r="AV100"/>
  <c r="AT100"/>
  <c i="8" r="J35"/>
  <c i="1" r="AV105"/>
  <c r="AT105"/>
  <c i="2" r="J32"/>
  <c i="1" r="AG96"/>
  <c r="AN96"/>
  <c r="BA98"/>
  <c r="AW98"/>
  <c r="BD98"/>
  <c r="BD106"/>
  <c i="7" r="F35"/>
  <c i="1" r="AZ103"/>
  <c r="BC95"/>
  <c r="AU101"/>
  <c r="BB101"/>
  <c r="AX101"/>
  <c r="BD101"/>
  <c r="BC106"/>
  <c r="AY106"/>
  <c i="3" r="F35"/>
  <c i="1" r="AZ97"/>
  <c i="4" r="F35"/>
  <c i="1" r="AZ99"/>
  <c i="5" r="F35"/>
  <c i="1" r="AZ100"/>
  <c i="7" r="J35"/>
  <c i="1" r="AV103"/>
  <c r="AT103"/>
  <c i="9" r="J35"/>
  <c i="1" r="AV107"/>
  <c r="AT107"/>
  <c i="10" r="J35"/>
  <c i="1" r="AV108"/>
  <c r="AT108"/>
  <c r="AU95"/>
  <c r="BC101"/>
  <c r="AY101"/>
  <c i="6" r="J35"/>
  <c i="1" r="AV102"/>
  <c r="AT102"/>
  <c r="AU106"/>
  <c i="2" r="F35"/>
  <c i="1" r="AZ96"/>
  <c r="BA95"/>
  <c r="BB106"/>
  <c r="AX106"/>
  <c i="8" r="F35"/>
  <c i="1" r="AZ105"/>
  <c r="AZ104"/>
  <c r="AV104"/>
  <c r="AT104"/>
  <c r="AU98"/>
  <c r="BC98"/>
  <c r="AY98"/>
  <c r="BA106"/>
  <c r="AW106"/>
  <c i="4" r="J35"/>
  <c i="1" r="AV99"/>
  <c r="AT99"/>
  <c i="6" r="F35"/>
  <c i="1" r="AZ102"/>
  <c i="3" r="J35"/>
  <c i="1" r="AV97"/>
  <c r="AT97"/>
  <c i="9" r="F35"/>
  <c i="1" r="AZ107"/>
  <c i="10" r="F35"/>
  <c i="1" r="AZ108"/>
  <c i="2" l="1" r="J41"/>
  <c i="5" r="J41"/>
  <c i="8" r="J41"/>
  <c i="4" r="J41"/>
  <c i="6" r="J41"/>
  <c i="10" r="J41"/>
  <c i="1" r="AN105"/>
  <c i="7" r="BK122"/>
  <c r="J122"/>
  <c r="J98"/>
  <c i="1" r="AN99"/>
  <c r="AN100"/>
  <c r="AN104"/>
  <c r="AN102"/>
  <c r="AN108"/>
  <c r="BB94"/>
  <c r="W31"/>
  <c r="BD94"/>
  <c r="W33"/>
  <c r="BC94"/>
  <c r="AY94"/>
  <c r="AU94"/>
  <c r="BA94"/>
  <c r="W30"/>
  <c r="AG98"/>
  <c r="AW95"/>
  <c r="AZ98"/>
  <c r="AV98"/>
  <c r="AT98"/>
  <c r="AZ95"/>
  <c r="AV95"/>
  <c r="AZ106"/>
  <c r="AV106"/>
  <c r="AT106"/>
  <c i="3" r="J32"/>
  <c i="1" r="AG97"/>
  <c r="AN97"/>
  <c r="AZ101"/>
  <c r="AV101"/>
  <c r="AT101"/>
  <c r="AX95"/>
  <c r="AY95"/>
  <c i="9" r="J32"/>
  <c i="1" r="AG107"/>
  <c r="AN107"/>
  <c i="9" l="1" r="J41"/>
  <c i="3" r="J41"/>
  <c i="1" r="AN98"/>
  <c r="AW94"/>
  <c r="AK30"/>
  <c r="AG95"/>
  <c i="7" r="J32"/>
  <c i="1" r="AG103"/>
  <c r="AN103"/>
  <c r="AZ94"/>
  <c r="AV94"/>
  <c r="AK29"/>
  <c r="W32"/>
  <c r="AT95"/>
  <c r="AG106"/>
  <c r="AN106"/>
  <c r="AX94"/>
  <c l="1" r="AN95"/>
  <c i="7" r="J41"/>
  <c i="1" r="AT94"/>
  <c r="AG101"/>
  <c r="AN101"/>
  <c r="W29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<sst xmlns="http://schemas.openxmlformats.org/spreadsheetml/2006/main">
  <si>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</si>
  <si>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</si>
  <si>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</si>
  <si>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</si>
  <si>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</si>
  <si>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{bdc7cce3-3fa3-4099-82aa-1ec485267d07}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</si>
  <si>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</si>
  <si>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</si>
  <si>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</si>
  <si>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</si>
  <si>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</si>
  <si>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</si>
  <si>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</si>
  <si>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</si>
  <si>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</si>
  <si>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</si>
  <si>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</si>
  <si>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zabezpečení a výstroje trati v úseku Ejpovice - Radnice (D3)</t>
  </si>
  <si>
    <t>KSO:</t>
  </si>
  <si>
    <t>CC-CZ:</t>
  </si>
  <si>
    <t>Místo:</t>
  </si>
  <si>
    <t>úsek Ejpovice - Radnice</t>
  </si>
  <si>
    <t>Datum:</t>
  </si>
  <si>
    <t>29. 4. 2021</t>
  </si>
  <si>
    <t>Zadavatel:</t>
  </si>
  <si>
    <t>IČ:</t>
  </si>
  <si>
    <t>Správa železnic,státní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</si>
  <si>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</si>
  <si>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</si>
  <si>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</si>
  <si>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</si>
  <si>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</si>
  <si>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</si>
  <si>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</si>
  <si>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</si>
  <si>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</si>
  <si>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</si>
  <si>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</si>
  <si>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</si>
  <si>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</si>
  <si>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</si>
  <si>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</si>
  <si>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</si>
  <si>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</si>
  <si>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</si>
  <si>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</si>
  <si>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</si>
  <si>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</si>
  <si>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</si>
  <si>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</si>
  <si>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</si>
  <si>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</si>
  <si>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</si>
  <si>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</si>
  <si>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</si>
  <si>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</si>
  <si>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</si>
  <si>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</si>
  <si>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</si>
  <si>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</si>
  <si>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</si>
  <si>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</si>
  <si>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</si>
  <si>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</si>
  <si>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</si>
  <si>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</si>
  <si>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</si>
  <si>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</si>
  <si>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</si>
  <si>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</si>
  <si>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</si>
  <si>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</si>
  <si>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</si>
  <si>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</si>
  <si>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</si>
  <si>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</si>
  <si>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</si>
  <si>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</si>
  <si>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</si>
  <si>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</si>
  <si>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Oprava PZS km 10,504 Chrást u Plzně</t>
  </si>
  <si>
    <t>PRO</t>
  </si>
  <si>
    <t>1</t>
  </si>
  <si>
    <t>{b5f8353a-aa2e-4434-a8b1-82a3d0d07e06}</t>
  </si>
  <si>
    <t>2</t>
  </si>
  <si>
    <t>/</t>
  </si>
  <si>
    <t>01.1</t>
  </si>
  <si>
    <t>Zabezpečovací zařízení PZS km 10,504</t>
  </si>
  <si>
    <t>Soupis</t>
  </si>
  <si>
    <t>{36eacb3d-1e46-48eb-b6ae-9bab32de9e5e}</t>
  </si>
  <si>
    <t>01.2</t>
  </si>
  <si>
    <t>Zemní práce PZS km 10,504</t>
  </si>
  <si>
    <t>{48081503-818f-40b4-b8da-13608582c495}</t>
  </si>
  <si>
    <t>02</t>
  </si>
  <si>
    <t>Oprava PZS km 16,006 Střapole</t>
  </si>
  <si>
    <t>{065631c5-cc18-4de5-8be6-8ba82aa7197f}</t>
  </si>
  <si>
    <t>02.1</t>
  </si>
  <si>
    <t>Zabezpečovací zařízení PZS km 16,006</t>
  </si>
  <si>
    <t>{10b536ea-9821-4841-b057-960b5d5af218}</t>
  </si>
  <si>
    <t>02.2</t>
  </si>
  <si>
    <t>Zemní práce PZS km 16,006</t>
  </si>
  <si>
    <t>{509d83d3-3c97-49b8-a8b7-39b21b2a0969}</t>
  </si>
  <si>
    <t>03</t>
  </si>
  <si>
    <t>Oprava kabelizace Ejpovice - Radnice</t>
  </si>
  <si>
    <t>{e9c2f751-8caa-470c-b75e-a7f9049fde5e}</t>
  </si>
  <si>
    <t>03.1</t>
  </si>
  <si>
    <t>Oprava kabelizace - zabezpečovací zařízení</t>
  </si>
  <si>
    <t>{e86f1abc-367e-41c2-97ea-217a99096b78}</t>
  </si>
  <si>
    <t>03.2</t>
  </si>
  <si>
    <t>Zemní práce</t>
  </si>
  <si>
    <t>{0525f1b9-b81d-4e5f-bc05-92b1a1b0eca2}</t>
  </si>
  <si>
    <t>04</t>
  </si>
  <si>
    <t>Materiál zadavatele - NEOCEŇOVAT!</t>
  </si>
  <si>
    <t>{cdcfd6d2-db90-4f60-b606-04feb5293cb0}</t>
  </si>
  <si>
    <t>04.1</t>
  </si>
  <si>
    <t>{d44a21fc-acdd-453f-a4d7-769e5f348f76}</t>
  </si>
  <si>
    <t>05</t>
  </si>
  <si>
    <t>Vedlejší a ostatní náklady</t>
  </si>
  <si>
    <t>VON</t>
  </si>
  <si>
    <t>{534dadca-cd81-4694-b3bd-e53271a6625b}</t>
  </si>
  <si>
    <t>05.1</t>
  </si>
  <si>
    <t xml:space="preserve">Vedlejší a ostatní náklady </t>
  </si>
  <si>
    <t>{b0b73df2-ef21-47d9-accb-eb5ecbadce3b}</t>
  </si>
  <si>
    <t>05.2</t>
  </si>
  <si>
    <t>Náklady na dopravu</t>
  </si>
  <si>
    <t>{dd971e82-72ab-4bcd-81e6-a5883625ebc5}</t>
  </si>
  <si>
    <t>KRYCÍ LIST SOUPISU PRACÍ</t>
  </si>
  <si>
    <t>Objekt:</t>
  </si>
  <si>
    <t>01 - Oprava PZS km 10,504 Chrást u Plzně</t>
  </si>
  <si>
    <t>Soupis:</t>
  </si>
  <si>
    <t>01.1 - Zabezpečovací zařízení PZS km 10,504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</si>
  <si>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</si>
  <si>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</si>
  <si>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</si>
  <si>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</si>
  <si>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</si>
  <si>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</si>
  <si>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</si>
  <si>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</si>
  <si>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</si>
  <si>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</si>
  <si>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</si>
  <si>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</si>
  <si>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</si>
  <si>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</si>
  <si>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</si>
  <si>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</si>
  <si>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</si>
  <si>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</si>
  <si>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</si>
  <si>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</si>
  <si>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</si>
  <si>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</si>
  <si>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</si>
  <si>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Sborník UOŽI 01 2021</t>
  </si>
  <si>
    <t>ROZPOCET</t>
  </si>
  <si>
    <t>-1763604093</t>
  </si>
  <si>
    <t>PP</t>
  </si>
  <si>
    <t>7592910185</t>
  </si>
  <si>
    <t>Baterie Staniční akumulátory NiCd článek 1,2 V/250 Ah C5 s vláknitou elektrodou, cena včetně spojovacího materiálu a bateriového nosiče či stojanu</t>
  </si>
  <si>
    <t>kus</t>
  </si>
  <si>
    <t>387766218</t>
  </si>
  <si>
    <t>3</t>
  </si>
  <si>
    <t>K</t>
  </si>
  <si>
    <t>7592905012</t>
  </si>
  <si>
    <t>Montáž článku niklokadmiového kapacity přes 200 Ah</t>
  </si>
  <si>
    <t>1414253934</t>
  </si>
  <si>
    <t>Montáž článku niklokadmiového kapacity přes 200 Ah - postavení článku, připojení vodičů, ochrana svorek vazelinou, změření napětí, kontrola elektrolytu s případným doplněním destilovanou vodou</t>
  </si>
  <si>
    <t>4</t>
  </si>
  <si>
    <t>7592905070</t>
  </si>
  <si>
    <t>Montáž rekombinační zátky do 300 Ah</t>
  </si>
  <si>
    <t>1647299537</t>
  </si>
  <si>
    <t>5</t>
  </si>
  <si>
    <t>7592907010</t>
  </si>
  <si>
    <t>Demontáž článku niklokadmiového kapacity do 200 Ah</t>
  </si>
  <si>
    <t>550684051</t>
  </si>
  <si>
    <t>6</t>
  </si>
  <si>
    <t>7592907070</t>
  </si>
  <si>
    <t>Demontáž rekombinační zátky do 300 Ah</t>
  </si>
  <si>
    <t>930814842</t>
  </si>
  <si>
    <t>7</t>
  </si>
  <si>
    <t>7593000020</t>
  </si>
  <si>
    <t>Dobíječe, usměrňovače, napáječe Usměrňovač E230 G24/25, na polici/na zeď/na DIN lištu, základní stavová indikace opticky i bezpotenciálově, teplotní kompenzace</t>
  </si>
  <si>
    <t>128</t>
  </si>
  <si>
    <t>1391653785</t>
  </si>
  <si>
    <t>8</t>
  </si>
  <si>
    <t>7593310570</t>
  </si>
  <si>
    <t xml:space="preserve">Konstrukční díly Police  (CV724825002M)</t>
  </si>
  <si>
    <t>1547051544</t>
  </si>
  <si>
    <t>9</t>
  </si>
  <si>
    <t>7590190210</t>
  </si>
  <si>
    <t>Ostatní Skříňka na dokumenty</t>
  </si>
  <si>
    <t>-1732217902</t>
  </si>
  <si>
    <t>10</t>
  </si>
  <si>
    <t>7593005012</t>
  </si>
  <si>
    <t>Montáž dobíječe, usměrňovače, napáječe nástěnného</t>
  </si>
  <si>
    <t>1482232156</t>
  </si>
  <si>
    <t>Montáž dobíječe, usměrňovače, napáječe nástěnného - včetně připojení vodičů elektrické sítě ss rozvodu a uzemnění, přezkoušení funkce</t>
  </si>
  <si>
    <t>11</t>
  </si>
  <si>
    <t>7593007012</t>
  </si>
  <si>
    <t>Demontáž dobíječe, usměrňovače, napáječe nástěnného</t>
  </si>
  <si>
    <t>-913009530</t>
  </si>
  <si>
    <t>12</t>
  </si>
  <si>
    <t>7593315100</t>
  </si>
  <si>
    <t>Montáž zabezpečovacího stojanu reléového</t>
  </si>
  <si>
    <t>1680421557</t>
  </si>
  <si>
    <t>Montáž zabezpečovacího stojanu reléového - upevnění stojanu do stojanové řady, připojení ochranného uzemnění a informativní kontrola zapojení</t>
  </si>
  <si>
    <t>13</t>
  </si>
  <si>
    <t>7593317120</t>
  </si>
  <si>
    <t>Demontáž stojanové řady pro 1-3 stojany</t>
  </si>
  <si>
    <t>-892950277</t>
  </si>
  <si>
    <t>14</t>
  </si>
  <si>
    <t>7593337040</t>
  </si>
  <si>
    <t>Demontáž malorozměrného relé</t>
  </si>
  <si>
    <t>444791270</t>
  </si>
  <si>
    <t>7593335040</t>
  </si>
  <si>
    <t>Montáž malorozměrného relé</t>
  </si>
  <si>
    <t>1468047672</t>
  </si>
  <si>
    <t>16</t>
  </si>
  <si>
    <t>7593337110</t>
  </si>
  <si>
    <t>Demontáž zdroje kmitavých signálů</t>
  </si>
  <si>
    <t>-1621514322</t>
  </si>
  <si>
    <t>17</t>
  </si>
  <si>
    <t>7593335110</t>
  </si>
  <si>
    <t>Montáž zdroje kmitavých signálů</t>
  </si>
  <si>
    <t>1016970300</t>
  </si>
  <si>
    <t>Montáž zdroje kmitavých signálů - včetně zapojení a označení</t>
  </si>
  <si>
    <t>18</t>
  </si>
  <si>
    <t>7592505030</t>
  </si>
  <si>
    <t>Montáž vybavení diagnostického zařízení PZS</t>
  </si>
  <si>
    <t>hod</t>
  </si>
  <si>
    <t>-1064968380</t>
  </si>
  <si>
    <t>19</t>
  </si>
  <si>
    <t>7593337170</t>
  </si>
  <si>
    <t>Demontáž universální časovací jednotky</t>
  </si>
  <si>
    <t>-914309216</t>
  </si>
  <si>
    <t>20</t>
  </si>
  <si>
    <t>7593335170</t>
  </si>
  <si>
    <t>Montáž universální časovací jednotky</t>
  </si>
  <si>
    <t>-1057075576</t>
  </si>
  <si>
    <t>Montáž universální časovací jednotky - včetně zapojení a označení</t>
  </si>
  <si>
    <t>7593315425</t>
  </si>
  <si>
    <t>Zhotovení jednoho zapojení při volné vazbě</t>
  </si>
  <si>
    <t>-1341176975</t>
  </si>
  <si>
    <t>Zhotovení jednoho zapojení při volné vazbě - naměření vodiče, zatažení a připojení</t>
  </si>
  <si>
    <t>P</t>
  </si>
  <si>
    <t xml:space="preserve">Poznámka k položce:_x000d_
Provedení úpravy vazby mezi  PZS 10,077 a PZS 10,504. </t>
  </si>
  <si>
    <t>22</t>
  </si>
  <si>
    <t>7593317010</t>
  </si>
  <si>
    <t>Zrušení jednoho zapojení při volné vazbě {odpojení vodiče a jeho vytažení}</t>
  </si>
  <si>
    <t>367039869</t>
  </si>
  <si>
    <t>Zrušení jednoho zapojení při volné vazbě {odpojení vodiče a jeho vytažení} - odpojení vodiče a jeho vytažení</t>
  </si>
  <si>
    <t xml:space="preserve">Poznámka k položce:_x000d_
Provedení úpravy vazby mezi  PZS 10,077 a PZS 10,504.</t>
  </si>
  <si>
    <t>23</t>
  </si>
  <si>
    <t>7593320429</t>
  </si>
  <si>
    <t>Prvky Jednotka časová CJP (CV755139005)</t>
  </si>
  <si>
    <t>299042729</t>
  </si>
  <si>
    <t>116</t>
  </si>
  <si>
    <t>7593330040</t>
  </si>
  <si>
    <t>Výměnné díly Relé NMŠ 1-2000 (HM0404221990407)</t>
  </si>
  <si>
    <t>79771982</t>
  </si>
  <si>
    <t>24</t>
  </si>
  <si>
    <t>7590525763</t>
  </si>
  <si>
    <t>Odpojení vodičů pro měření jednostranné</t>
  </si>
  <si>
    <t>pár</t>
  </si>
  <si>
    <t>-1155819159</t>
  </si>
  <si>
    <t>Odpojení vodičů pro měření jednostranné - jednostranné odpojení 2-drátového převodu, účastnického přívodu nebo kabelové formy za účelem měření elektrických hodnot kabelu</t>
  </si>
  <si>
    <t>25</t>
  </si>
  <si>
    <t>7590555196</t>
  </si>
  <si>
    <t>Montáž forma pro kabely TCEKPFLE, TCEKPFLEY, TCEKPFLEZE, TCEKPFLEZY svorkovice WAGO do 7 P 1,0</t>
  </si>
  <si>
    <t>-602723513</t>
  </si>
  <si>
    <t>Montáž forma pro kabely TCEKPFLE, TCEKPFLEY, TCEKPFLEZE, TCEKPFLEZY svorkovice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</si>
  <si>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26</t>
  </si>
  <si>
    <t>7590555200</t>
  </si>
  <si>
    <t>Montáž forma pro kabely TCEKPFLE, TCEKPFLEY, TCEKPFLEZE, TCEKPFLEZY svorkovice WAGO do 16 P 1,0</t>
  </si>
  <si>
    <t>1012031147</t>
  </si>
  <si>
    <t>Montáž forma pro kabely TCEKPFLE, TCEKPFLEY, TCEKPFLEZE, TCEKPFLEZY svorkovice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</si>
  <si>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27</t>
  </si>
  <si>
    <t>7590555202</t>
  </si>
  <si>
    <t>Montáž forma pro kabely TCEKPFLE, TCEKPFLEY, TCEKPFLEZE, TCEKPFLEZY svorkovice WAGO do 24 P 1,0</t>
  </si>
  <si>
    <t>-1918352162</t>
  </si>
  <si>
    <t>Montáž forma pro kabely TCEKPFLE, TCEKPFLEY, TCEKPFLEZE, TCEKPFLEZY svorkovice WAGO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</si>
  <si>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28</t>
  </si>
  <si>
    <t>7590555204</t>
  </si>
  <si>
    <t>Montáž forma pro kabely TCEKPFLE, TCEKPFLEY, TCEKPFLEZE, TCEKPFLEZY svorkovice WAGO do 30 P 1,0</t>
  </si>
  <si>
    <t>1676832376</t>
  </si>
  <si>
    <t>Montáž forma pro kabely TCEKPFLE, TCEKPFLEY, TCEKPFLEZE, TCEKPFLEZY svorkovice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</si>
  <si>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29</t>
  </si>
  <si>
    <t>7590545070</t>
  </si>
  <si>
    <t>Montáž ukončení kabelu CYKY 4x10 ve stojanu závor nebo rozvaděči</t>
  </si>
  <si>
    <t>-307115331</t>
  </si>
  <si>
    <t>Montáž ukončení kabelu CYKY 4x10 ve stojanu závor nebo rozvaděči - zatažení kabelu a jeho upevnění, odstranění pláště, rozpletení, odizolování žil, prozvonění a zapojení na svorkovnici</t>
  </si>
  <si>
    <t>30</t>
  </si>
  <si>
    <t>7590555192</t>
  </si>
  <si>
    <t>Montáž forma pro kabely TCEKPFLE, TCEKPFLEY, TCEKPFLEZE, TCEKPFLEZY svorkovice WAGO do 3 P 1,0</t>
  </si>
  <si>
    <t>978549231</t>
  </si>
  <si>
    <t>Montáž forma pro kabely TCEKPFLE, TCEKPFLEY, TCEKPFLEZE, TCEKPFLEZY svorkovice WAGO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</si>
  <si>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31</t>
  </si>
  <si>
    <t>7491200040</t>
  </si>
  <si>
    <t>Elektroinstalační materiál Elektroinstalační lišty a kabelové žlaby Lišta LV 40x15 vkládací bílá 3m</t>
  </si>
  <si>
    <t>-679677455</t>
  </si>
  <si>
    <t>32</t>
  </si>
  <si>
    <t>7492501750</t>
  </si>
  <si>
    <t>Kabely, vodiče, šňůry Cu - nn Kabel silový 2 a 3-žílový Cu, plastová izolace CYKY 3O2,5 (3Ax2,5)</t>
  </si>
  <si>
    <t>m</t>
  </si>
  <si>
    <t>806034257</t>
  </si>
  <si>
    <t>33</t>
  </si>
  <si>
    <t>7491251010</t>
  </si>
  <si>
    <t>Montáž lišt elektroinstalačních, kabelových žlabů z PVC-U jednokomorových zaklapávacích rozměru 40/40 mm</t>
  </si>
  <si>
    <t>2005668891</t>
  </si>
  <si>
    <t>Montáž lišt elektroinstalačních, kabelových žlabů z PVC-U jednokomorových zaklapávacích rozměru 40/40 mm - na konstrukci, omítku apod. včetně spojek, ohybů, rohů, bez krabic</t>
  </si>
  <si>
    <t>34</t>
  </si>
  <si>
    <t>7494000016</t>
  </si>
  <si>
    <t>Rozvodnicové a rozváděčové skříně Distri Rozvodnicové skříně DistriTon Plastové Nástěnné (IP40) pro nástěnnou montáž, průhledné dveře, počet řad 2, počet modulů v řadě 14, krytí IP40, PE+N, barva bílá, materiál: plast</t>
  </si>
  <si>
    <t>-1317353601</t>
  </si>
  <si>
    <t>35</t>
  </si>
  <si>
    <t>7494003036</t>
  </si>
  <si>
    <t>Modulární přístroje Jističe do 63 A; 6 kA 2-pólové In 16 A, Ue AC 230/400 V / DC 144 V, charakteristika B, 2pól, Icn 6 kA</t>
  </si>
  <si>
    <t>1007924552</t>
  </si>
  <si>
    <t>36</t>
  </si>
  <si>
    <t>7494003032</t>
  </si>
  <si>
    <t>Modulární přístroje Jističe do 63 A; 6 kA 2-pólové In 10 A, Ue AC 230/400 V / DC 144 V, charakteristika B, 2pól, Icn 6 kA</t>
  </si>
  <si>
    <t>-1733611478</t>
  </si>
  <si>
    <t>37</t>
  </si>
  <si>
    <t>7494003030</t>
  </si>
  <si>
    <t>Modulární přístroje Jističe do 63 A; 6 kA 2-pólové In 6 A, Ue AC 230/400 V / DC 144 V, charakteristika B, 2pól, Icn 6 kA</t>
  </si>
  <si>
    <t>-1520869025</t>
  </si>
  <si>
    <t>38</t>
  </si>
  <si>
    <t>7494003050</t>
  </si>
  <si>
    <t>Modulární přístroje Jističe do 63 A; 6 kA 2-pólové In 2 A, Ue AC 230/400 V / DC 144 V, charakteristika C, 2pól, Icn 6 kA</t>
  </si>
  <si>
    <t>-172379713</t>
  </si>
  <si>
    <t>39</t>
  </si>
  <si>
    <t>7494351020</t>
  </si>
  <si>
    <t>Montáž jističů (do 10 kA) dvoupólových nebo 1+N pólových do 20 A</t>
  </si>
  <si>
    <t>-1408935703</t>
  </si>
  <si>
    <t>40</t>
  </si>
  <si>
    <t>7499151010</t>
  </si>
  <si>
    <t>Dokončovací práce na elektrickém zařízení</t>
  </si>
  <si>
    <t>-1756030112</t>
  </si>
  <si>
    <t>Dokončovací práce na elektrickém zařízení - uvádění zařízení do provozu, drobné montážní práce v rozvaděčích, koordinaci se zhotoviteli souvisejících zařízení apod.</t>
  </si>
  <si>
    <t>41</t>
  </si>
  <si>
    <t>7494004150</t>
  </si>
  <si>
    <t>Modulární přístroje Přepěťové ochrany Svodiče přepětí typ 2, náhradní díl, Imax 20 kA, Uc AC 230 V, pouze výměnný modul, varistor, např. pro SVM-275-Z, SVM-275-ZS</t>
  </si>
  <si>
    <t>1630068219</t>
  </si>
  <si>
    <t>42</t>
  </si>
  <si>
    <t>7494751012</t>
  </si>
  <si>
    <t>Montáž svodičů přepětí pro sítě nn - typ 1 (třída B) pro jednofázové sítě</t>
  </si>
  <si>
    <t>274138980</t>
  </si>
  <si>
    <t>Montáž svodičů přepětí pro sítě nn - typ 1 (třída B) pro jednofázové sítě - do rozvaděče nebo skříně</t>
  </si>
  <si>
    <t>43</t>
  </si>
  <si>
    <t>7590545050</t>
  </si>
  <si>
    <t>Uložení kabelu CYKY do žlabového rozvodu zabezpečovací ústředny do 4 x 10 mm</t>
  </si>
  <si>
    <t>-1549326383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</si>
  <si>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</si>
  <si>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44</t>
  </si>
  <si>
    <t>7590545190</t>
  </si>
  <si>
    <t>Příprava kabelu pro uložení na kabelový rošt do 100 žil</t>
  </si>
  <si>
    <t>-546418328</t>
  </si>
  <si>
    <t>45</t>
  </si>
  <si>
    <t>7590521514</t>
  </si>
  <si>
    <t>Venkovní vedení kabelová - metalické sítě Plněné, párované s ochr. vodičem TCEKPFLEY 3 P 1,0 D</t>
  </si>
  <si>
    <t>2146056121</t>
  </si>
  <si>
    <t>46</t>
  </si>
  <si>
    <t>7590521529</t>
  </si>
  <si>
    <t>Venkovní vedení kabelová - metalické sítě Plněné, párované s ochr. vodičem TCEKPFLEY 7 P 1,0 D</t>
  </si>
  <si>
    <t>279768609</t>
  </si>
  <si>
    <t>47</t>
  </si>
  <si>
    <t>7590521539</t>
  </si>
  <si>
    <t>Venkovní vedení kabelová - metalické sítě Plněné, párované s ochr. vodičem TCEKPFLEY 16 P 1,0 D</t>
  </si>
  <si>
    <t>177028428</t>
  </si>
  <si>
    <t>48</t>
  </si>
  <si>
    <t>7590521544</t>
  </si>
  <si>
    <t>Venkovní vedení kabelová - metalické sítě Plněné, párované s ochr. vodičem TCEKPFLEY 24 P 1,0 D</t>
  </si>
  <si>
    <t>460519369</t>
  </si>
  <si>
    <t>49</t>
  </si>
  <si>
    <t>7492501920</t>
  </si>
  <si>
    <t>Kabely, vodiče, šňůry Cu - nn Kabel silový 4 a 5-žílový Cu, plastová izolace CYKY 4J4 (4Bx4)</t>
  </si>
  <si>
    <t>1668087869</t>
  </si>
  <si>
    <t>50</t>
  </si>
  <si>
    <t>7590525230</t>
  </si>
  <si>
    <t>Montáž kabelu návěstního volně uloženého s jádrem 1 mm Cu TCEKEZE, TCEKFE, TCEKPFLEY, TCEKPFLEZE do 7 P</t>
  </si>
  <si>
    <t>-1940000824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</si>
  <si>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</si>
  <si>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51</t>
  </si>
  <si>
    <t>7590525231</t>
  </si>
  <si>
    <t>Montáž kabelu návěstního volně uloženého s jádrem 1 mm Cu TCEKEZE, TCEKFE, TCEKPFLEY, TCEKPFLEZE do 16 P</t>
  </si>
  <si>
    <t>-599784481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</si>
  <si>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</si>
  <si>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52</t>
  </si>
  <si>
    <t>7590525232</t>
  </si>
  <si>
    <t>Montáž kabelu návěstního volně uloženého s jádrem 1 mm Cu TCEKEZE, TCEKFE, TCEKPFLEY, TCEKPFLEZE do 30 P</t>
  </si>
  <si>
    <t>1946871545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</si>
  <si>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</si>
  <si>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53</t>
  </si>
  <si>
    <t>7492554010</t>
  </si>
  <si>
    <t>Montáž kabelů 4- a 5-žílových Cu do 16 mm2</t>
  </si>
  <si>
    <t>-1155111604</t>
  </si>
  <si>
    <t>Montáž kabelů 4- a 5-žílových Cu do 16 mm2 - uložení do země, chráničky, na rošty, pod omítku apod.</t>
  </si>
  <si>
    <t>54</t>
  </si>
  <si>
    <t>7590525128</t>
  </si>
  <si>
    <t>Montáž kabelu metalického zatažení do chráničky přes 6 do 9 kg/m</t>
  </si>
  <si>
    <t>-1431656797</t>
  </si>
  <si>
    <t>55</t>
  </si>
  <si>
    <t>7590525055</t>
  </si>
  <si>
    <t>Příprava kabelového bubnu a uzavření konců kabelu do 100 žil</t>
  </si>
  <si>
    <t>269017946</t>
  </si>
  <si>
    <t>Příprava kabelového bubnu a uzavření konců kabelu do 100 žil - příprava a přistavení kabelového bubnu na místo tažení nebo na místo odvíjení kabelu, naměření délky, odříznutí, odpancéřování, úprava a uzavření dvou konců kabelu. Položku je možné použít pouze pro akce, které nejsou souvislým pokračováním prací spojených s ukládáním nebo zatahováním kabelu a pro přetáčení kabelu z bubnu na buben. V položkách pro kladení a zatahování kabelů jsou již obsaženy v přiměřené výši náklady na manipulaci s kabelovým bubnem a na uzavírání kabelových konců</t>
  </si>
  <si>
    <t>56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</si>
  <si>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</si>
  <si>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</si>
  <si>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-1125683374</t>
  </si>
  <si>
    <t>57</t>
  </si>
  <si>
    <t>7590525560</t>
  </si>
  <si>
    <t>Montáž smršťovací spojky Raychem bez pancíře na dvouplášťovém celoplastovém kabelu do 32 žil</t>
  </si>
  <si>
    <t>-291163313</t>
  </si>
  <si>
    <t>Montáž smršťovací spojky Raychem bez pancíře na dvouplášťovém celoplastovém kabelu do 32 žil - nasazení manžety, spojení žil, převlečení manžety, nahřátí pro její tepelné smrštění, uložení spojky v jámě</t>
  </si>
  <si>
    <t>58</t>
  </si>
  <si>
    <t>7598015185</t>
  </si>
  <si>
    <t>Jednosměrné měření kabelu místního</t>
  </si>
  <si>
    <t>-669490081</t>
  </si>
  <si>
    <t>59</t>
  </si>
  <si>
    <t>7593500595</t>
  </si>
  <si>
    <t>Trasy kabelového vedení Kabelové krycí desky a pásy Fólie výstražná modrá š. 20cm (HM0673909991020)</t>
  </si>
  <si>
    <t>429080319</t>
  </si>
  <si>
    <t>60</t>
  </si>
  <si>
    <t>7593505150</t>
  </si>
  <si>
    <t>Pokládka výstražné fólie do výkopu</t>
  </si>
  <si>
    <t>-1793919093</t>
  </si>
  <si>
    <t>61</t>
  </si>
  <si>
    <t>7592007050</t>
  </si>
  <si>
    <t>Demontáž počítacího bodu (senzoru) RSR 180</t>
  </si>
  <si>
    <t>-1011234977</t>
  </si>
  <si>
    <t>62</t>
  </si>
  <si>
    <t>7594307015</t>
  </si>
  <si>
    <t>Demontáž součástí počítače náprav neoprénové ochranné hadice se soupravou pro upevnění k pražci</t>
  </si>
  <si>
    <t>1204885622</t>
  </si>
  <si>
    <t>63</t>
  </si>
  <si>
    <t>7594307030</t>
  </si>
  <si>
    <t>Demontáž součástí počítače náprav kabelového závěru KSL-F pro RSR</t>
  </si>
  <si>
    <t>-1781017713</t>
  </si>
  <si>
    <t>64</t>
  </si>
  <si>
    <t>7594307040</t>
  </si>
  <si>
    <t>Demontáž součástí počítače náprav upevňovací kolejnicové čelisti SK 140</t>
  </si>
  <si>
    <t>-10548070</t>
  </si>
  <si>
    <t>65</t>
  </si>
  <si>
    <t>7592005050</t>
  </si>
  <si>
    <t>Montáž počítacího bodu (senzoru) RSR 180</t>
  </si>
  <si>
    <t>-1219141146</t>
  </si>
  <si>
    <t>Montáž počítacího bodu (senzoru) RSR 180 - uložení a připevnění na určené místo, seřízení polohy, přezkoušení</t>
  </si>
  <si>
    <t>66</t>
  </si>
  <si>
    <t>7594305015</t>
  </si>
  <si>
    <t>Montáž součástí počítače náprav neoprénové ochranné hadice se soupravou pro upevnění k pražci</t>
  </si>
  <si>
    <t>-730633806</t>
  </si>
  <si>
    <t>67</t>
  </si>
  <si>
    <t>7594305030</t>
  </si>
  <si>
    <t>Montáž součástí počítače náprav kabelového závěru KSL-F pro RSR</t>
  </si>
  <si>
    <t>598867705</t>
  </si>
  <si>
    <t>68</t>
  </si>
  <si>
    <t>7594305040</t>
  </si>
  <si>
    <t>Montáž součástí počítače náprav upevňovací kolejnicové čelisti SK 140</t>
  </si>
  <si>
    <t>-1111563822</t>
  </si>
  <si>
    <t>69</t>
  </si>
  <si>
    <t>7594305045</t>
  </si>
  <si>
    <t>Montáž součástí počítače náprav AZF upevňovacího šroubu BBK</t>
  </si>
  <si>
    <t>-294901390</t>
  </si>
  <si>
    <t>70</t>
  </si>
  <si>
    <t>7590155040</t>
  </si>
  <si>
    <t>Montáž pasivní ochrany pro omezení atmosférických vlivů u neelektrizovaných tratí jednoduché včetně uzemnění</t>
  </si>
  <si>
    <t>-1118528451</t>
  </si>
  <si>
    <t>71</t>
  </si>
  <si>
    <t>7590155042</t>
  </si>
  <si>
    <t>Montáž pasivní ochrany pro omezení atmosférických vlivů u neelektrizovaných tratí pro návěstidla, výstražníky a přejezd</t>
  </si>
  <si>
    <t>-1322015274</t>
  </si>
  <si>
    <t>72</t>
  </si>
  <si>
    <t>7491600520</t>
  </si>
  <si>
    <t>Uzemnění Hromosvodné vedení Drát uzem. FeZn pozink. pr.10</t>
  </si>
  <si>
    <t>kg</t>
  </si>
  <si>
    <t>-639367367</t>
  </si>
  <si>
    <t>73</t>
  </si>
  <si>
    <t>7491600260</t>
  </si>
  <si>
    <t>Uzemnění Vnější Tyč ZT 1,5t T-profil zemnící</t>
  </si>
  <si>
    <t>2022067982</t>
  </si>
  <si>
    <t>74</t>
  </si>
  <si>
    <t>7491601650</t>
  </si>
  <si>
    <t>Uzemnění Hromosvodné vedení Svorka SU FeZn</t>
  </si>
  <si>
    <t>-1257590592</t>
  </si>
  <si>
    <t>75</t>
  </si>
  <si>
    <t>7499700170</t>
  </si>
  <si>
    <t xml:space="preserve">Konstrukční prvky trakčního vedení  Svorka se šroubem pro ukolejnění, např. F3/I/125</t>
  </si>
  <si>
    <t>2095321750</t>
  </si>
  <si>
    <t>77</t>
  </si>
  <si>
    <t>7594140250</t>
  </si>
  <si>
    <t>Lanové propojení s ukončením oky LNIo 1xFe9/330 norma 253029003 (HM0404223991182)</t>
  </si>
  <si>
    <t>-1809155623</t>
  </si>
  <si>
    <t>113</t>
  </si>
  <si>
    <t>5912030070</t>
  </si>
  <si>
    <t>Demontáž návěstidla včetně sloupku a patky lichoběžníkové tabule</t>
  </si>
  <si>
    <t>-1110727422</t>
  </si>
  <si>
    <t>Demontáž návěstidla včetně sloupku a patky lichoběžníkové tabule. Poznámka: 1. V cenách jsou započteny náklady na demontáž návěstidla, sloupku a patky, zához, úpravu terénu a naložení na dopravní prostředek.</t>
  </si>
  <si>
    <t>Poznámka k položce:_x000d_
Návěstidlo+sloupek+patka=kus</t>
  </si>
  <si>
    <t>114</t>
  </si>
  <si>
    <t>5912045070</t>
  </si>
  <si>
    <t>Montáž návěstidla včetně sloupku a patky lichoběžníkové tabule</t>
  </si>
  <si>
    <t>1457301998</t>
  </si>
  <si>
    <t>Montáž návěstidla včetně sloupku a patky lichoběžníkové tabule. Poznámka: 1. V cenách jsou započteny náklady na zemní práce, montáž patky, sloupku a návěstidla, úpravu a rozprostření zeminy na terén. 2. V cenách nejsou obsaženy náklady na dodávku materiálu.</t>
  </si>
  <si>
    <t>78</t>
  </si>
  <si>
    <t>7592825015</t>
  </si>
  <si>
    <t>Montáž součástí výstražníku skříně výstražníku</t>
  </si>
  <si>
    <t>564874380</t>
  </si>
  <si>
    <t>79</t>
  </si>
  <si>
    <t>7592817010</t>
  </si>
  <si>
    <t>Demontáž výstražníku</t>
  </si>
  <si>
    <t>1368441749</t>
  </si>
  <si>
    <t>80</t>
  </si>
  <si>
    <t>7592827010</t>
  </si>
  <si>
    <t>Demontáž součástí výstražníku nosiče výstražníku</t>
  </si>
  <si>
    <t>-88540487</t>
  </si>
  <si>
    <t>81</t>
  </si>
  <si>
    <t>7592827110</t>
  </si>
  <si>
    <t>Demontáž výstražného kříže</t>
  </si>
  <si>
    <t>-1225715156</t>
  </si>
  <si>
    <t>82</t>
  </si>
  <si>
    <t>7592830700</t>
  </si>
  <si>
    <t>Součásti stojanu se závorou Velká betonová patka (betonový základ) - závora do 6 m</t>
  </si>
  <si>
    <t>1402948438</t>
  </si>
  <si>
    <t>83</t>
  </si>
  <si>
    <t>7592830702</t>
  </si>
  <si>
    <t>Součásti stojanu se závorou Velká betonová patka (betonový základ) - závora od 6 m do 10 m</t>
  </si>
  <si>
    <t>-285661813</t>
  </si>
  <si>
    <t>115</t>
  </si>
  <si>
    <t>7592821100</t>
  </si>
  <si>
    <t>Součásti výstražníku Náhrada žárovky s výkonovými LED pro pozitivní signál PZS</t>
  </si>
  <si>
    <t>-506159057</t>
  </si>
  <si>
    <t>84</t>
  </si>
  <si>
    <t>7592835022</t>
  </si>
  <si>
    <t>Montáž součástí stojanu se závorou stojanu závory vysokého</t>
  </si>
  <si>
    <t>1862250768</t>
  </si>
  <si>
    <t>86</t>
  </si>
  <si>
    <t>7592835034</t>
  </si>
  <si>
    <t>Montáž součástí stojanu se závorou břevna závorového do 5,5 m s kontrolou celistvosti</t>
  </si>
  <si>
    <t>-212879</t>
  </si>
  <si>
    <t>87</t>
  </si>
  <si>
    <t>7592835036</t>
  </si>
  <si>
    <t>Montáž součástí stojanu se závorou břevna závorového nad 5,5 m s kontrolou celistvosti</t>
  </si>
  <si>
    <t>1168366865</t>
  </si>
  <si>
    <t>88</t>
  </si>
  <si>
    <t>7592835040</t>
  </si>
  <si>
    <t>Montáž součástí stojanu se závorou soupravy křídel s protizávažím</t>
  </si>
  <si>
    <t>-2079289426</t>
  </si>
  <si>
    <t>89</t>
  </si>
  <si>
    <t>7592835045</t>
  </si>
  <si>
    <t>Montáž součástí stojanu se závorou protizávaží velkého</t>
  </si>
  <si>
    <t>1134639290</t>
  </si>
  <si>
    <t>90</t>
  </si>
  <si>
    <t>7592815040</t>
  </si>
  <si>
    <t>Montáž plastového výstražníku AŽD 97 s 1 skříní a se závorou AŽD - 99</t>
  </si>
  <si>
    <t>247191958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</si>
  <si>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</si>
  <si>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91</t>
  </si>
  <si>
    <t>7592815042</t>
  </si>
  <si>
    <t>Montáž plastového výstražníku AŽD 97 se 2 skříněmi a se závorou AŽD - 99</t>
  </si>
  <si>
    <t>-1012861281</t>
  </si>
  <si>
    <t>Montáž plastového výstražníku AŽD 97 se 2 skříněmi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</si>
  <si>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92</t>
  </si>
  <si>
    <t>7592825010</t>
  </si>
  <si>
    <t>Montáž součástí výstražníku nosiče výstražníku</t>
  </si>
  <si>
    <t>-1418798646</t>
  </si>
  <si>
    <t>93</t>
  </si>
  <si>
    <t>7592825095</t>
  </si>
  <si>
    <t>Montáž součástí výstražníku žárovky</t>
  </si>
  <si>
    <t>318010157</t>
  </si>
  <si>
    <t>94</t>
  </si>
  <si>
    <t>7592825100</t>
  </si>
  <si>
    <t>Montáž součástí výstražníku sluneční clony</t>
  </si>
  <si>
    <t>-1464496773</t>
  </si>
  <si>
    <t>95</t>
  </si>
  <si>
    <t>7592825110</t>
  </si>
  <si>
    <t>Montáž výstražného kříže</t>
  </si>
  <si>
    <t>-1804548453</t>
  </si>
  <si>
    <t>96</t>
  </si>
  <si>
    <t>7590190150</t>
  </si>
  <si>
    <t>Ostatní Žebřík trojdílný univerzální 3x7 příček (HM0478850007607)</t>
  </si>
  <si>
    <t>293592864</t>
  </si>
  <si>
    <t>97</t>
  </si>
  <si>
    <t>7598095065</t>
  </si>
  <si>
    <t>Přezkoušení a regulace napájecího obvodu za 1 napájecí sběrnici</t>
  </si>
  <si>
    <t>591696183</t>
  </si>
  <si>
    <t>Přezkoušení a regulace napájecího obvodu za 1 napájecí sběrnici - kontrola zapojení, regulace a přezkoušení sběrnice</t>
  </si>
  <si>
    <t>98</t>
  </si>
  <si>
    <t>7598095085</t>
  </si>
  <si>
    <t>Přezkoušení a regulace senzoru počítacího bodu</t>
  </si>
  <si>
    <t>-1395075480</t>
  </si>
  <si>
    <t>Přezkoušení a regulace senzoru počítacího bodu - kontrola (nastavení) mechanických parametrů polohy, regulace napájení, kalibrace, kontrola funkce a započítávání, kontrola indikace</t>
  </si>
  <si>
    <t>99</t>
  </si>
  <si>
    <t>7598095090</t>
  </si>
  <si>
    <t>Přezkoušení a regulace počítače náprav včetně vyhotovení protokolu za 1 úsek</t>
  </si>
  <si>
    <t>457148506</t>
  </si>
  <si>
    <t>Přezkoušení a regulace počítače náprav včetně vyhotovení protokolu za 1 úsek - provedení příslušných měření, nastavení zařízení, přezkoušení funkce a vyhotovení protokolu</t>
  </si>
  <si>
    <t>100</t>
  </si>
  <si>
    <t>7598095120</t>
  </si>
  <si>
    <t>Přezkoušení a regulace časové jednotky</t>
  </si>
  <si>
    <t>1934520683</t>
  </si>
  <si>
    <t>Přezkoušení a regulace časové jednotky - kontrola zapojení včetně příslušného zkoušení hodnot zařízení</t>
  </si>
  <si>
    <t>101</t>
  </si>
  <si>
    <t>7598095125</t>
  </si>
  <si>
    <t>Přezkoušení a regulace diagnostiky</t>
  </si>
  <si>
    <t>-1230531062</t>
  </si>
  <si>
    <t>Přezkoušení a regulace diagnostiky - kontrola zapojení včetně příslušného zkoušení hodnot zařízení</t>
  </si>
  <si>
    <t>102</t>
  </si>
  <si>
    <t>7598095150</t>
  </si>
  <si>
    <t>Regulovaní a aktivování automatického přejezdového zařízení se závorami</t>
  </si>
  <si>
    <t>2058239013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</si>
  <si>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</si>
  <si>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103</t>
  </si>
  <si>
    <t>7598095355</t>
  </si>
  <si>
    <t>Aktivace BDA modulem GSM a vzdáleného přístupu</t>
  </si>
  <si>
    <t>1321248322</t>
  </si>
  <si>
    <t>Aktivace BDA modulem GSM a vzdáleného přístupu - aktivace a konfigurace systému podle příslušné dokumentace</t>
  </si>
  <si>
    <t>104</t>
  </si>
  <si>
    <t>7598095700</t>
  </si>
  <si>
    <t>Dozor pracovníků provozovatele při práci na živém zařízení</t>
  </si>
  <si>
    <t>1241463553</t>
  </si>
  <si>
    <t>105</t>
  </si>
  <si>
    <t>7598095435</t>
  </si>
  <si>
    <t>Příprava ke komplexním zkouškám automatických přejezdových zabezpečovacích zařízení se závorami jednokolejné</t>
  </si>
  <si>
    <t>1443654783</t>
  </si>
  <si>
    <t>Příprava ke komplexním zkouškám automatických přejezdových zabezpečovacích zařízení se závorami jednokolejné - oživení, seřízení a nastavení zařízení s ohledem na postup jeho uvádění do provozu</t>
  </si>
  <si>
    <t>106</t>
  </si>
  <si>
    <t>7598095505</t>
  </si>
  <si>
    <t>Komplexní zkouška automatických přejezdových zabezpečovacích zařízení se závorami jednokolejné</t>
  </si>
  <si>
    <t>1236513140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</si>
  <si>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</si>
  <si>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107</t>
  </si>
  <si>
    <t>7598095560</t>
  </si>
  <si>
    <t>Vyhotovení protokolu UTZ pro PZZ se závorou jedna kolej</t>
  </si>
  <si>
    <t>1312885310</t>
  </si>
  <si>
    <t>Vyhotovení protokolu UTZ pro PZZ se závorou jedna kolej - vykonání prohlídky a zkoušky včetně vyhotovení protokolu podle vyhl. 100/1995 Sb.</t>
  </si>
  <si>
    <t>108</t>
  </si>
  <si>
    <t>7598095635</t>
  </si>
  <si>
    <t>Vyhotovení revizní zprávy PZZ</t>
  </si>
  <si>
    <t>-1173695565</t>
  </si>
  <si>
    <t>Vyhotovení revizní zprávy PZZ - vykonání prohlídky a zkoušky pro napájení elektrického zařízení včetně vyhotovení revizní zprávy podle vyhl. 100/1995 Sb. a norem ČSN</t>
  </si>
  <si>
    <t>109</t>
  </si>
  <si>
    <t>7591505010</t>
  </si>
  <si>
    <t>Vypracování a projednání přechodné úpravy provozu na pozemní komunikaci při vypnutí přejezdového zabezpečovacího zařízení</t>
  </si>
  <si>
    <t>1934828087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</si>
  <si>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</si>
  <si>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110</t>
  </si>
  <si>
    <t>7591505030</t>
  </si>
  <si>
    <t>Osazení přechodného dopravního značení při vypnutí přejezdového zabezpečovacího zařízení základní sestavy</t>
  </si>
  <si>
    <t>-1265149217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</si>
  <si>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</si>
  <si>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01.2 - Zemní práce PZS km 10,504</t>
  </si>
  <si>
    <t>M - Práce a dodávky M</t>
  </si>
  <si>
    <t xml:space="preserve">    46-M - Zemní práce při extr.mont.pracích</t>
  </si>
  <si>
    <t>Práce a dodávky M</t>
  </si>
  <si>
    <t>46-M</t>
  </si>
  <si>
    <t>Zemní práce při extr.mont.pracích</t>
  </si>
  <si>
    <t>460010021</t>
  </si>
  <si>
    <t>Vytyčení trasy vedení podzemního v obvodu železniční stanice</t>
  </si>
  <si>
    <t>km</t>
  </si>
  <si>
    <t>CS ÚRS 2021 01</t>
  </si>
  <si>
    <t>1211412132</t>
  </si>
  <si>
    <t>Vytyčení trasy vedení kabelového (podzemního) v obvodu železniční stanice</t>
  </si>
  <si>
    <t>460030011</t>
  </si>
  <si>
    <t>Sejmutí drnu při elektromontážích jakékoliv tloušťky</t>
  </si>
  <si>
    <t>m2</t>
  </si>
  <si>
    <t>-901782353</t>
  </si>
  <si>
    <t>Přípravné terénní práce sejmutí drnu včetně nařezání a uložení na hromady na vzdálenost do 50 m nebo naložení na dopravní prostředek jakékoliv tloušťky</t>
  </si>
  <si>
    <t>132351103</t>
  </si>
  <si>
    <t xml:space="preserve">Hloubení rýh nezapažených  š do 800 mm v hornině třídy těžitelnosti II, skupiny 4 objem do 100 m3 strojně</t>
  </si>
  <si>
    <t>m3</t>
  </si>
  <si>
    <t>-1995387170</t>
  </si>
  <si>
    <t>Hloubení nezapažených rýh šířky do 800 mm strojně s urovnáním dna do předepsaného profilu a spádu v hornině třídy těžitelnosti II skupiny 4 přes 50 do 100 m3</t>
  </si>
  <si>
    <t>131351100</t>
  </si>
  <si>
    <t>Hloubení jam nezapažených v hornině třídy těžitelnosti II, skupiny 4 objem do 20 m3 strojně</t>
  </si>
  <si>
    <t>532613586</t>
  </si>
  <si>
    <t>Hloubení nezapažených jam a zářezů strojně s urovnáním dna do předepsaného profilu a spádu v hornině třídy těžitelnosti II skupiny 4 do 20 m3</t>
  </si>
  <si>
    <t>132312112</t>
  </si>
  <si>
    <t>Hloubení rýh š do 800 mm v nesoudržných horninách třídy těžitelnosti II, skupiny 4 ručně</t>
  </si>
  <si>
    <t>-56127269</t>
  </si>
  <si>
    <t>Hloubení rýh šířky do 800 mm ručně zapažených i nezapažených, s urovnáním dna do předepsaného profilu a spádu v hornině třídy těžitelnosti II skupiny 4 nesoudržných</t>
  </si>
  <si>
    <t>460431183</t>
  </si>
  <si>
    <t>Zásyp kabelových rýh ručně se zhutněním š 35 cm hl 80 cm z horniny tř II skupiny 4</t>
  </si>
  <si>
    <t>918938998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</si>
  <si>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</si>
  <si>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460631214</t>
  </si>
  <si>
    <t>Řízené horizontální vrtání při elektromontážích v hornině tř I a II skupiny 1 až 4 vnějšího průměru do 180 mm</t>
  </si>
  <si>
    <t>751614671</t>
  </si>
  <si>
    <t>Zemní protlaky řízené horizontální vrtání v hornině třídy těžitelnosti I a II skupiny 1 až 4 včetně protlačení trub v hloubce do 6 m vnějšího průměru vrtu přes 140 do 180 mm</t>
  </si>
  <si>
    <t>28610006</t>
  </si>
  <si>
    <t>trubka tlaková hrdlovaná vodovodní PVC dl 6m DN 200</t>
  </si>
  <si>
    <t>1738720625</t>
  </si>
  <si>
    <t>HZS4222</t>
  </si>
  <si>
    <t>Hodinová zúčtovací sazba geodet specialista</t>
  </si>
  <si>
    <t>1490439767</t>
  </si>
  <si>
    <t xml:space="preserve">Hodinové zúčtovací sazby ostatních profesí  revizní a kontrolní činnost geodet specialista</t>
  </si>
  <si>
    <t>Poznámka k položce:_x000d_
Geodetické zaměření kabelových tras, kniha plánů</t>
  </si>
  <si>
    <t>02 - Oprava PZS km 16,006 Střapole</t>
  </si>
  <si>
    <t>02.1 - Zabezpečovací zařízení PZS km 16,006</t>
  </si>
  <si>
    <t>7590190030</t>
  </si>
  <si>
    <t>Ostatní Nástupištní panel (před vchodové dveře RD)</t>
  </si>
  <si>
    <t>837321527</t>
  </si>
  <si>
    <t>7590115005</t>
  </si>
  <si>
    <t>Montáž objektu rozměru do 2,5 x 3,6 m</t>
  </si>
  <si>
    <t>154725424</t>
  </si>
  <si>
    <t>Montáž objektu rozměru do 2,5 x 3,6 m - usazení na základy, zatažení kabelů a zřízení kabelové rezervy, opravný nátěr. Neobsahuje výkop a zához jam</t>
  </si>
  <si>
    <t>7590127025</t>
  </si>
  <si>
    <t>Demontáž skříně ŠM, PSK, SKP, SPP, KS</t>
  </si>
  <si>
    <t>-263023073</t>
  </si>
  <si>
    <t>Demontáž skříně ŠM, PSK, SKP, SPP, KS - včetně odpojení zařízení od kabelových rozvodů</t>
  </si>
  <si>
    <t>7593310890</t>
  </si>
  <si>
    <t>Konstrukční díly Řada stojanová 1 - dílná 1 stojan (HM0404215990301)</t>
  </si>
  <si>
    <t>-1992329888</t>
  </si>
  <si>
    <t>7593315120</t>
  </si>
  <si>
    <t>Montáž stojanové řady pro 1 stojan</t>
  </si>
  <si>
    <t>661329448</t>
  </si>
  <si>
    <t>Montáž stojanové řady pro 1 stojan - sestavení dodané konstrukce, vyměření místa a usazení stojanové řady, montáž ochranných plechů a roštu stojanové řady, ukotvení</t>
  </si>
  <si>
    <t>-88011443</t>
  </si>
  <si>
    <t>-1150048310</t>
  </si>
  <si>
    <t>-1494100451</t>
  </si>
  <si>
    <t>7592910310</t>
  </si>
  <si>
    <t>Baterie Staniční akumulátory Rekombinační zátka AquaGen Premium Top H (použití do 300 Ah)</t>
  </si>
  <si>
    <t>1914780259</t>
  </si>
  <si>
    <t>61935455</t>
  </si>
  <si>
    <t>1719752936</t>
  </si>
  <si>
    <t>-2080083533</t>
  </si>
  <si>
    <t>-1544797662</t>
  </si>
  <si>
    <t>1704697798</t>
  </si>
  <si>
    <t>-1592134922</t>
  </si>
  <si>
    <t>556157487</t>
  </si>
  <si>
    <t>1448425056</t>
  </si>
  <si>
    <t>919747246</t>
  </si>
  <si>
    <t>-94948605</t>
  </si>
  <si>
    <t>-1702902454</t>
  </si>
  <si>
    <t>500368638</t>
  </si>
  <si>
    <t>541119402</t>
  </si>
  <si>
    <t>-1435862548</t>
  </si>
  <si>
    <t xml:space="preserve">Poznámka k položce:_x000d_
Provedení úpravy vazby mezi  PZS 15,555 a PZS 16006. </t>
  </si>
  <si>
    <t>-1336286528</t>
  </si>
  <si>
    <t>Poznámka k položce:_x000d_
Provedení zrušení zapojení v RD PZS 15,555 a ve stávající releové skříni.</t>
  </si>
  <si>
    <t>486441859</t>
  </si>
  <si>
    <t>1554416938</t>
  </si>
  <si>
    <t>7590555194</t>
  </si>
  <si>
    <t>Montáž forma pro kabely TCEKPFLE, TCEKPFLEY, TCEKPFLEZE, TCEKPFLEZY svorkovice WAGO do 4 P 1,0</t>
  </si>
  <si>
    <t>-879485746</t>
  </si>
  <si>
    <t>Montáž forma pro kabely TCEKPFLE, TCEKPFLEY, TCEKPFLEZE, TCEKPFLEZY svorkovice WAGO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</si>
  <si>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247781059</t>
  </si>
  <si>
    <t>7590555198</t>
  </si>
  <si>
    <t>Montáž forma pro kabely TCEKPFLE, TCEKPFLEY, TCEKPFLEZE, TCEKPFLEZY svorkovice WAGO do 12 P 1,0</t>
  </si>
  <si>
    <t>-89402645</t>
  </si>
  <si>
    <t>Montáž forma pro kabely TCEKPFLE, TCEKPFLEY, TCEKPFLEZE, TCEKPFLEZY svorkovice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</si>
  <si>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-1176002759</t>
  </si>
  <si>
    <t>-1165424014</t>
  </si>
  <si>
    <t>7590555012</t>
  </si>
  <si>
    <t>Zhotovení formy kabelové na kabel do 10x2</t>
  </si>
  <si>
    <t>808363099</t>
  </si>
  <si>
    <t>7491200030</t>
  </si>
  <si>
    <t>Elektroinstalační materiál Elektroinstalační lišty a kabelové žlaby Lišta LV 24x22 vkládací bílá 3m</t>
  </si>
  <si>
    <t>-238943433</t>
  </si>
  <si>
    <t>-1422234950</t>
  </si>
  <si>
    <t>7492501740</t>
  </si>
  <si>
    <t>Kabely, vodiče, šňůry Cu - nn Kabel silový 2 a 3-žílový Cu, plastová izolace CYKY 3O1,5 (3Ax1,5)</t>
  </si>
  <si>
    <t>1732654033</t>
  </si>
  <si>
    <t>7492500880</t>
  </si>
  <si>
    <t>Kabely, vodiče, šňůry Cu - nn Vodič jednožílový Cu, plastová izolace H07V-K 16 žz (CYA)</t>
  </si>
  <si>
    <t>1586848263</t>
  </si>
  <si>
    <t>133944059</t>
  </si>
  <si>
    <t>452461808</t>
  </si>
  <si>
    <t>7590545040</t>
  </si>
  <si>
    <t>Uložení propojovací šňůry do žlabového rozvodu zabezpečovací ústředny</t>
  </si>
  <si>
    <t>1171635070</t>
  </si>
  <si>
    <t>Uložení propojovací šňůry do žlabového rozvodu zabezpečovací ústředny - odvinutí, naměření a položení šňůry na lávku nebo do žlabového rozvodu včetně uchycení v ohybech, zakrytí žlabu a zaizolování konců kabelu, prozvonění a označení</t>
  </si>
  <si>
    <t>-1561342807</t>
  </si>
  <si>
    <t>-1369152174</t>
  </si>
  <si>
    <t>7494003084</t>
  </si>
  <si>
    <t>Modulární přístroje Jističe do 63 A; 6 kA 3-pólové In 25 A, Ue AC 230/400 V / DC 216 V, charakteristika B, 3pól, Icn 6 kA</t>
  </si>
  <si>
    <t>952171595</t>
  </si>
  <si>
    <t>1835535600</t>
  </si>
  <si>
    <t>-816466931</t>
  </si>
  <si>
    <t>7494003318</t>
  </si>
  <si>
    <t>Modulární přístroje Jističe do 80 A; 10 kA 2-pólové In 2 A, Ue AC 230/400 V / DC 144 V, charakteristika C, 2pól, Icn 10 kA</t>
  </si>
  <si>
    <t>1749334998</t>
  </si>
  <si>
    <t>7494003440</t>
  </si>
  <si>
    <t>Modulární přístroje Jističe do 80 A; 10 kA 3-pólové In 0,5 A, Ue AC 230/400 V / DC 216 V, charakteristika D, 3pól, Icn 10 kA</t>
  </si>
  <si>
    <t>-236227460</t>
  </si>
  <si>
    <t>-484282287</t>
  </si>
  <si>
    <t>211291008</t>
  </si>
  <si>
    <t>7494152010</t>
  </si>
  <si>
    <t>Montáž prázdných rozvodnic plastových nebo oceloplechových min. IP 55, třída izolace II, rozměru š do 400 mm, v do 400 mm</t>
  </si>
  <si>
    <t>-1035593133</t>
  </si>
  <si>
    <t>Montáž prázdných rozvodnic plastových nebo oceloplechových min. IP 55, třída izolace II, rozměru š do 400 mm, v do 400 mm - do zdi, na zeď nebo konstrukci, včetně montáže nosné konstrukce, kotevní, spojovací prvků, provedení zkoušek, dodání atestů, revizní zprávy včetně kusové zkoušky, neobsahuje elektrovýzbroj</t>
  </si>
  <si>
    <t>7491204090</t>
  </si>
  <si>
    <t>Elektroinstalační materiál Zásuvky instalační Dvojzásuvka TANGO 5512A-2349 D</t>
  </si>
  <si>
    <t>-1228154284</t>
  </si>
  <si>
    <t>7491254010</t>
  </si>
  <si>
    <t>Montáž zásuvek instalačních domovních 10/16 A, 250 V, IP20 bez přepěťové ochrany nebo se zabudovanou přepěťovou ochranou jednoduchých nebo dvojitých</t>
  </si>
  <si>
    <t>-947179496</t>
  </si>
  <si>
    <t>Montáž zásuvek instalačních domovních 10/16 A, 250 V, IP20 bez přepěťové ochrany nebo se zabudovanou přepěťovou ochranou jednoduchých nebo dvojitých - včetně zapojení a osazení</t>
  </si>
  <si>
    <t>1804102827</t>
  </si>
  <si>
    <t>7494004164</t>
  </si>
  <si>
    <t>Modulární přístroje Přepěťové ochrany Svodiče přepětí oddělovací tlumivka mezi svodiče typu 2 a 3</t>
  </si>
  <si>
    <t>136223984</t>
  </si>
  <si>
    <t>-673350283</t>
  </si>
  <si>
    <t>7596910020</t>
  </si>
  <si>
    <t>Venkovní telefonní objekty Objekt telef.venk.VTO 4 na stěnu (CV540329004)</t>
  </si>
  <si>
    <t>-1353944570</t>
  </si>
  <si>
    <t>7596915020</t>
  </si>
  <si>
    <t>Montáž telefonního objektu TO AŽD 68 na domek</t>
  </si>
  <si>
    <t>293419920</t>
  </si>
  <si>
    <t>Montáž telefonního objektu TO AŽD 68 na domek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</si>
  <si>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7590120160</t>
  </si>
  <si>
    <t xml:space="preserve">Skříně Skříňka ovl. pro PZZ-RE  (CV723089004)</t>
  </si>
  <si>
    <t>1065492288</t>
  </si>
  <si>
    <t>7590195015</t>
  </si>
  <si>
    <t>Montáž ovládací skříňky přejezdového zařízení na objekt</t>
  </si>
  <si>
    <t>1844349040</t>
  </si>
  <si>
    <t>Montáž ovládací skříňky přejezdového zařízení na objekt - připevnění skříňky, zatažení kabelu z domku nebo PSK a zapojení na ovládací skříň, ochrana skříňky připojením na hlavní uzemňovací sběrnici v domku nebo na zemnicí svorník PSK</t>
  </si>
  <si>
    <t>-746926205</t>
  </si>
  <si>
    <t>247332178</t>
  </si>
  <si>
    <t>-2070748763</t>
  </si>
  <si>
    <t>577550754</t>
  </si>
  <si>
    <t>228029175</t>
  </si>
  <si>
    <t>7492501870</t>
  </si>
  <si>
    <t>Kabely, vodiče, šňůry Cu - nn Kabel silový 4 a 5-žílový Cu, plastová izolace CYKY 4J10 (4Bx10)</t>
  </si>
  <si>
    <t>-769799286</t>
  </si>
  <si>
    <t>891037545</t>
  </si>
  <si>
    <t>-164213314</t>
  </si>
  <si>
    <t>-702861577</t>
  </si>
  <si>
    <t>463112635</t>
  </si>
  <si>
    <t>-322116291</t>
  </si>
  <si>
    <t>-1247817018</t>
  </si>
  <si>
    <t>-1578866801</t>
  </si>
  <si>
    <t>2115248962</t>
  </si>
  <si>
    <t>7593500606</t>
  </si>
  <si>
    <t>Trasy kabelového vedení Kabelové krycí desky a pásy Fólie výstražná červená š. 20cm (HM0673909992020)</t>
  </si>
  <si>
    <t>746909216</t>
  </si>
  <si>
    <t>1200393569</t>
  </si>
  <si>
    <t>7491271010</t>
  </si>
  <si>
    <t>Demontáže elektroinstalace stávající elektroinstalace</t>
  </si>
  <si>
    <t>-1280219863</t>
  </si>
  <si>
    <t>Demontáže elektroinstalace stávající elektroinstalace - kabely, svítidla, vypínače, zásuvky, krabice apod.</t>
  </si>
  <si>
    <t>76</t>
  </si>
  <si>
    <t>7592827015</t>
  </si>
  <si>
    <t>Demontáž součástí výstražníku skříně výstražníku</t>
  </si>
  <si>
    <t>-165316782</t>
  </si>
  <si>
    <t>512935156</t>
  </si>
  <si>
    <t>7592827100</t>
  </si>
  <si>
    <t>Demontáž součástí výstražníku sluneční clony</t>
  </si>
  <si>
    <t>715010319</t>
  </si>
  <si>
    <t>94730951</t>
  </si>
  <si>
    <t>265171431</t>
  </si>
  <si>
    <t>-220516840</t>
  </si>
  <si>
    <t>-42200437</t>
  </si>
  <si>
    <t>-887879446</t>
  </si>
  <si>
    <t>-1920248791</t>
  </si>
  <si>
    <t>85</t>
  </si>
  <si>
    <t>-1175839005</t>
  </si>
  <si>
    <t>-1955636361</t>
  </si>
  <si>
    <t>-1791952757</t>
  </si>
  <si>
    <t>-1385623433</t>
  </si>
  <si>
    <t>-1611466203</t>
  </si>
  <si>
    <t>7592815044</t>
  </si>
  <si>
    <t>Montáž plastového výstražníku AŽD 97 s jednou skříní</t>
  </si>
  <si>
    <t>824475303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</si>
  <si>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</si>
  <si>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1685066585</t>
  </si>
  <si>
    <t>631793716</t>
  </si>
  <si>
    <t>-751447396</t>
  </si>
  <si>
    <t>1864110287</t>
  </si>
  <si>
    <t>228729770</t>
  </si>
  <si>
    <t>1663042241</t>
  </si>
  <si>
    <t>457714795</t>
  </si>
  <si>
    <t>1484102860</t>
  </si>
  <si>
    <t>-1685921520</t>
  </si>
  <si>
    <t>1787842930</t>
  </si>
  <si>
    <t>118113223</t>
  </si>
  <si>
    <t>1945101169</t>
  </si>
  <si>
    <t>7598095350</t>
  </si>
  <si>
    <t>Aktivace BDA bez vzdáleného přístupu</t>
  </si>
  <si>
    <t>-781926915</t>
  </si>
  <si>
    <t>Aktivace BDA bez vzdáleného přístupu - aktivace a konfigurace systému podle příslušné dokumentace</t>
  </si>
  <si>
    <t>-740083396</t>
  </si>
  <si>
    <t>693579375</t>
  </si>
  <si>
    <t>762177600</t>
  </si>
  <si>
    <t>120377187</t>
  </si>
  <si>
    <t>-1552004892</t>
  </si>
  <si>
    <t>02.2 - Zemní práce PZS km 16,006</t>
  </si>
  <si>
    <t>-100577674</t>
  </si>
  <si>
    <t>-525897987</t>
  </si>
  <si>
    <t>460030023</t>
  </si>
  <si>
    <t>Odstranění dřevitého porostu z křovin a stromů tvrdého středně hustého při elektromontážích</t>
  </si>
  <si>
    <t>-2028637332</t>
  </si>
  <si>
    <t>Přípravné terénní práce odstranění dřevitého porostu z keřů nebo stromků průměru kmenů do 5 cm včetně odstranění kořenů a složení do hromad nebo naložení na dopravní prostředek tvrdého středně hustého</t>
  </si>
  <si>
    <t>789557380</t>
  </si>
  <si>
    <t>1013163427</t>
  </si>
  <si>
    <t>1498493278</t>
  </si>
  <si>
    <t>-1593852231</t>
  </si>
  <si>
    <t>535232452</t>
  </si>
  <si>
    <t>389525676</t>
  </si>
  <si>
    <t>-646034101</t>
  </si>
  <si>
    <t>03 - Oprava kabelizace Ejpovice - Radnice</t>
  </si>
  <si>
    <t>03.1 - Oprava kabelizace - zabezpečovací zařízení</t>
  </si>
  <si>
    <t>7593501125</t>
  </si>
  <si>
    <t>Trasy kabelového vedení Chráničky optického kabelu HDPE 6040 průměr 40/33 mm</t>
  </si>
  <si>
    <t>-704076314</t>
  </si>
  <si>
    <t>7590520624</t>
  </si>
  <si>
    <t>Venkovní vedení kabelová - metalické sítě Plněné 4x0,8 TCEPKPFLEY 10 x 4 x 0,8</t>
  </si>
  <si>
    <t>222609201</t>
  </si>
  <si>
    <t>1358977821</t>
  </si>
  <si>
    <t>-1364142816</t>
  </si>
  <si>
    <t>7590521519</t>
  </si>
  <si>
    <t>Venkovní vedení kabelová - metalické sítě Plněné, párované s ochr. vodičem TCEKPFLEY 4 P 1,0 D</t>
  </si>
  <si>
    <t>1035639606</t>
  </si>
  <si>
    <t>7590520919</t>
  </si>
  <si>
    <t>Venkovní vedení kabelová - metalické sítě Plněné, armované Al dráty, ochranný obal z PE 4x0,8 TCEPKPFLEZE 3 x 4 x 0,8</t>
  </si>
  <si>
    <t>-1531687509</t>
  </si>
  <si>
    <t xml:space="preserve">Poznámka k položce:_x000d_
Použití kabelu požadovaných parametrů pro eurobalízu </t>
  </si>
  <si>
    <t>7593501195</t>
  </si>
  <si>
    <t>Trasy kabelového vedení Spojky a koncovky šroubovací pro chráničky optického kabelu HDPE 5050 průměr 40 mm</t>
  </si>
  <si>
    <t>1407036363</t>
  </si>
  <si>
    <t>Trasy kabelového vedení Spojky šroubovací pro chráničky optického kabelu HDPE 5050 průměr 40 mm</t>
  </si>
  <si>
    <t>7593500800</t>
  </si>
  <si>
    <t>Trasy kabelového vedení PVC trubky hrdlované 160/4,7/6000, třída 3</t>
  </si>
  <si>
    <t>-902900652</t>
  </si>
  <si>
    <t>7491207650</t>
  </si>
  <si>
    <t>Elektroinstalační materiál Kabelové stojiny a výložníky pozinkované Konzola CSN 200</t>
  </si>
  <si>
    <t>-222310634</t>
  </si>
  <si>
    <t>7593500179R</t>
  </si>
  <si>
    <t>Kanál kabelový nadzemní s uzamykatelným víkem, materiál kopolymer propylenu s protipožárním aditivem, vnitřní rozměry 6000x100x155 kompletní (žlab, víko včetně uzávěru, montážní deska, 1,5 m podpěry z oceli), cena za 1 m</t>
  </si>
  <si>
    <t>-1641473808</t>
  </si>
  <si>
    <t xml:space="preserve">Poznámka k položce:_x000d_
možno použít plechový pozinkovaný žlab z plechu 1,5 mm, včetně konzole (ocelové podpěry), víka </t>
  </si>
  <si>
    <t>7593501500</t>
  </si>
  <si>
    <t>Trasy kabelového vedení Kabelové komory ROMOLD KS 100.63/70,8</t>
  </si>
  <si>
    <t>1132777791</t>
  </si>
  <si>
    <t>7593501520</t>
  </si>
  <si>
    <t>Trasy kabelového vedení Kabelové komory ROMOLD Víko plastové prům. 63 pochozí vodotěsné</t>
  </si>
  <si>
    <t>-1484614100</t>
  </si>
  <si>
    <t>7592700625</t>
  </si>
  <si>
    <t>Upozorňovadla, značky Návěsti označující místo na trati Označník kabelový 4 hranný 15x15x53cm (HM0592111070000)</t>
  </si>
  <si>
    <t>-1226448904</t>
  </si>
  <si>
    <t>7593500600</t>
  </si>
  <si>
    <t>Trasy kabelového vedení Kabelové krycí desky a pásy Fólie výstražná modrá š. 34cm (HM0673909991034)</t>
  </si>
  <si>
    <t>1394416435</t>
  </si>
  <si>
    <t>7593505202</t>
  </si>
  <si>
    <t>Uložení HDPE trubky pro optický kabel do výkopu bez zřízení lože a bez krytí</t>
  </si>
  <si>
    <t>-87006617</t>
  </si>
  <si>
    <t>7593505200</t>
  </si>
  <si>
    <t>Uložení HDPE trubky pro optický kabel do kabelového žlabu</t>
  </si>
  <si>
    <t>-586828712</t>
  </si>
  <si>
    <t>7593505102</t>
  </si>
  <si>
    <t>Zatažení ochranné trubky HDPE do chráničky 110 mm</t>
  </si>
  <si>
    <t>-1048861774</t>
  </si>
  <si>
    <t>-88690703</t>
  </si>
  <si>
    <t>7590525222</t>
  </si>
  <si>
    <t>Montáž kabelu návěstního s jádrem 0,8 mm Cu TCEKEZE do 50 XN</t>
  </si>
  <si>
    <t>1709468650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</si>
  <si>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</si>
  <si>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7590525125</t>
  </si>
  <si>
    <t>Montáž kabelu metalického zatažení do chráničky do 2 kg/m</t>
  </si>
  <si>
    <t>-1179109199</t>
  </si>
  <si>
    <t>7590525126</t>
  </si>
  <si>
    <t>Montáž kabelu metalického zatažení do chráničky přes 2 do 4 kg/m</t>
  </si>
  <si>
    <t>-1381644095</t>
  </si>
  <si>
    <t>1449540674</t>
  </si>
  <si>
    <t>961221125</t>
  </si>
  <si>
    <t>7593505220</t>
  </si>
  <si>
    <t>Montáž spojky Plasson na HDPE trubce rovné nebo redukční</t>
  </si>
  <si>
    <t>-696961897</t>
  </si>
  <si>
    <t>7593505240</t>
  </si>
  <si>
    <t>Montáž koncovky nebo záslepky Plasson na HDPE trubku</t>
  </si>
  <si>
    <t>14955336</t>
  </si>
  <si>
    <t>7593500193R</t>
  </si>
  <si>
    <t>Konzola pro upevnění kanálu nadzemního na mostní konstrukci (pozinkovaná ocel)</t>
  </si>
  <si>
    <t>-1464482558</t>
  </si>
  <si>
    <t>7491455017</t>
  </si>
  <si>
    <t>Montáž plechových pozinkovaných kabelových žlabů (včetně příslušenství) šířky 250-500/100 mm včetně víka a nosníků</t>
  </si>
  <si>
    <t>1046178705</t>
  </si>
  <si>
    <t>Montáž plechových pozinkovaných kabelových žlabů (včetně příslušenství) šířky 250-500/100 mm včetně víka a nosníků - včetně rozměření, usazení, vyvážení, upevnění a elektrické pospojování</t>
  </si>
  <si>
    <t>7491452014</t>
  </si>
  <si>
    <t xml:space="preserve">Montáž kabelových stojin a výložníků pozinkovaných stojin nástěnných nebo závěsných </t>
  </si>
  <si>
    <t>269183596</t>
  </si>
  <si>
    <t xml:space="preserve">Montáž kabelových stojin a výložníků pozinkovaných stojin nástěnných nebo závěsných  - včetně rozměření, usazení, vyvážení, upevnění, sváření a elektrického pospojování</t>
  </si>
  <si>
    <t>7593505250</t>
  </si>
  <si>
    <t>Montáž plastové komory na spojkování optického kabelu</t>
  </si>
  <si>
    <t>-1762942000</t>
  </si>
  <si>
    <t>7593505280</t>
  </si>
  <si>
    <t>Položení jedné ochranné trubky 110 mm do kabelového lože</t>
  </si>
  <si>
    <t>952823700</t>
  </si>
  <si>
    <t>7593505270</t>
  </si>
  <si>
    <t>Montáž kabelového označníku Ball Marker</t>
  </si>
  <si>
    <t>-67000519</t>
  </si>
  <si>
    <t>Montáž kabelového označníku Ball Marker - upevnění kabelového označníku na plášť kabelu upevňovacími prvky</t>
  </si>
  <si>
    <t>7593501800</t>
  </si>
  <si>
    <t>Trasy kabelového vedení Lokátory a markery Ball Marker 1401-XR, oranžový telekomunikace</t>
  </si>
  <si>
    <t>-1382711364</t>
  </si>
  <si>
    <t>7593501820</t>
  </si>
  <si>
    <t>Trasy kabelového vedení Lokátory a markery Ball Marker 1408-XR, fialový zabezpečováci</t>
  </si>
  <si>
    <t>141689049</t>
  </si>
  <si>
    <t>7590195170</t>
  </si>
  <si>
    <t>Montáž označení spojky optického kabelu betonovým označníkem</t>
  </si>
  <si>
    <t>1304003985</t>
  </si>
  <si>
    <t>-454650059</t>
  </si>
  <si>
    <t>7590525561</t>
  </si>
  <si>
    <t>Montáž smršťovací spojky Raychem bez pancíře na dvouplášťovém celoplastovém kabelu do 48 žil</t>
  </si>
  <si>
    <t>1339114634</t>
  </si>
  <si>
    <t>Montáž smršťovací spojky Raychem bez pancíře na dvouplášťovém celoplastovém kabelu do 48 žil - nasazení manžety, spojení žil, převlečení manžety, nahřátí pro její tepelné smrštění, uložení spojky v jámě</t>
  </si>
  <si>
    <t>7590525559</t>
  </si>
  <si>
    <t>Montáž smršťovací spojky Raychem bez pancíře na dvouplášťovém celoplastovém kabelu do 20 žil</t>
  </si>
  <si>
    <t>-901896720</t>
  </si>
  <si>
    <t>Montáž smršťovací spojky Raychem bez pancíře na dvouplášťovém celoplastovém kabelu do 20 žil - nasazení manžety, spojení žil, převlečení manžety, nahřátí pro její tepelné smrštění, uložení spojky v jámě</t>
  </si>
  <si>
    <t>7593500090</t>
  </si>
  <si>
    <t>Trasy kabelového vedení Kabelové žlaby (100x100) spodní + vrchní díl plast</t>
  </si>
  <si>
    <t>-1125026299</t>
  </si>
  <si>
    <t>7590535253R</t>
  </si>
  <si>
    <t>Vyrovnání nf kabelů s měřením ve třech bodech 10čtyřek</t>
  </si>
  <si>
    <t>úsek</t>
  </si>
  <si>
    <t>-1750102692</t>
  </si>
  <si>
    <t>7598015170</t>
  </si>
  <si>
    <t>Měření kapacitních nerovnováh do 4 km</t>
  </si>
  <si>
    <t>1813713701</t>
  </si>
  <si>
    <t>7598015180</t>
  </si>
  <si>
    <t>Měření útlumu přeslechu na blízkém konci na místním sdělovacím kabelu za 1 čtyřku XN měřeného úseku</t>
  </si>
  <si>
    <t>1380969391</t>
  </si>
  <si>
    <t>1915851925</t>
  </si>
  <si>
    <t>7598035170</t>
  </si>
  <si>
    <t>Kontrola tlakutěsnosti HDPE trubky v úseku do 2 000 m</t>
  </si>
  <si>
    <t>1515884081</t>
  </si>
  <si>
    <t>7598035190</t>
  </si>
  <si>
    <t>Kontrola průchodnosti trubky pro optický kabel</t>
  </si>
  <si>
    <t>-407004302</t>
  </si>
  <si>
    <t>5914020020</t>
  </si>
  <si>
    <t>Čištění otevřených odvodňovacích zařízení strojně příkop nezpevněný</t>
  </si>
  <si>
    <t>1186143529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</si>
  <si>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</si>
  <si>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5914035020</t>
  </si>
  <si>
    <t>Zřízení otevřených odvodňovacích zařízení příkopové desky</t>
  </si>
  <si>
    <t>1079637004</t>
  </si>
  <si>
    <t>Zřízení otevřených odvodňovacích zařízení příkopové desky.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</si>
  <si>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7590120090</t>
  </si>
  <si>
    <t>Skříně Skříň kabelová pomocná SKP 76 svorkovnice WAGO (CV490449013)</t>
  </si>
  <si>
    <t>1879806908</t>
  </si>
  <si>
    <t>7590125030</t>
  </si>
  <si>
    <t>Montáž skříně PSK, SKP, SPP</t>
  </si>
  <si>
    <t>254008730</t>
  </si>
  <si>
    <t>Montáž skříně PSK, SKP, SPP - postavení na betonový základ, montáž rámu do skříně, propojení prvků rámu s panelem svorkovnic drátovou formou, zatažení kabelů bez zhotovení a zapojení kabelových forem. Bez kabelových příchytek</t>
  </si>
  <si>
    <t>7590555074</t>
  </si>
  <si>
    <t>Montáž formy pro kabel TCEKE, TCEKES přes délku 0,5 m 10 XN</t>
  </si>
  <si>
    <t>-1969758901</t>
  </si>
  <si>
    <t>Montáž formy pro kabel TCEKE, TCEKES přes délku 0,5 m 10 XN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</si>
  <si>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7590555136</t>
  </si>
  <si>
    <t>Montáž forma pro kabely TCEKPFLE, TCEKPFLEY, TCEKPFLEZE, TCEKPFLEZY do 7 P 1,0</t>
  </si>
  <si>
    <t>-196897060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</si>
  <si>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</si>
  <si>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7590555142</t>
  </si>
  <si>
    <t>Montáž forma pro kabely TCEKPFLE, TCEKPFLEY, TCEKPFLEZE, TCEKPFLEZY do 24 P 1,0</t>
  </si>
  <si>
    <t>344085111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</si>
  <si>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</si>
  <si>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7590555134</t>
  </si>
  <si>
    <t>Montáž forma pro kabely TCEKPFLE, TCEKPFLEY, TCEKPFLEZE, TCEKPFLEZY do 4 P 1,0</t>
  </si>
  <si>
    <t>-1349519197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</si>
  <si>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</si>
  <si>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7590130242</t>
  </si>
  <si>
    <t>Rozdělovače, rozváděče SIS 2 sloupkový rozvaděč</t>
  </si>
  <si>
    <t>198282320</t>
  </si>
  <si>
    <t>03.2 - Zemní práce</t>
  </si>
  <si>
    <t>460010023</t>
  </si>
  <si>
    <t>Vytyčení trasy vedení kabelového podzemního v terénu volném</t>
  </si>
  <si>
    <t>2086996701</t>
  </si>
  <si>
    <t>Vytyčení trasy vedení kabelového (podzemního) ve volném terénu</t>
  </si>
  <si>
    <t>111211101</t>
  </si>
  <si>
    <t>Odstranění křovin a stromů průměru kmene do 100 mm i s kořeny sklonu terénu do 1:5 ručně</t>
  </si>
  <si>
    <t>841798418</t>
  </si>
  <si>
    <t>Odstranění křovin a stromů s odstraněním kořenů ručně průměru kmene do 100 mm jakékoliv plochy v rovině nebo ve svahu o sklonu do 1:5</t>
  </si>
  <si>
    <t>111251102</t>
  </si>
  <si>
    <t>Odstranění křovin a stromů průměru kmene do 100 mm i s kořeny sklonu terénu do 1:5 z celkové plochy přes 100 do 500 m2 strojně</t>
  </si>
  <si>
    <t>-844155945</t>
  </si>
  <si>
    <t>Odstranění křovin a stromů s odstraněním kořenů strojně průměru kmene do 100 mm v rovině nebo ve svahu sklonu terénu do 1:5, při celkové ploše přes 100 do 500 m2</t>
  </si>
  <si>
    <t>111211232</t>
  </si>
  <si>
    <t>Snesení listnatého klestu D přes 30 cm ve svahu do 1:3</t>
  </si>
  <si>
    <t>-1664819169</t>
  </si>
  <si>
    <t>Snesení větví stromů na hromady nebo naložení na dopravní prostředek listnatých v rovině nebo ve svahu do 1:3, průměru kmene přes 30 cm</t>
  </si>
  <si>
    <t>111211231</t>
  </si>
  <si>
    <t>Snesení listnatého klestu D do 30 cm ve svahu do 1:3</t>
  </si>
  <si>
    <t>-1057861342</t>
  </si>
  <si>
    <t>Snesení větví stromů na hromady nebo naložení na dopravní prostředek listnatých v rovině nebo ve svahu do 1:3, průměru kmene do 30 cm</t>
  </si>
  <si>
    <t>112101101</t>
  </si>
  <si>
    <t>Odstranění stromů listnatých průměru kmene do 300 mm</t>
  </si>
  <si>
    <t>-920772575</t>
  </si>
  <si>
    <t>Odstranění stromů s odřezáním kmene a s odvětvením listnatých, průměru kmene přes 100 do 300 mm</t>
  </si>
  <si>
    <t>112101103</t>
  </si>
  <si>
    <t>Odstranění stromů listnatých průměru kmene do 700 mm</t>
  </si>
  <si>
    <t>1715805336</t>
  </si>
  <si>
    <t>Odstranění stromů s odřezáním kmene a s odvětvením listnatých, průměru kmene přes 500 do 700 mm</t>
  </si>
  <si>
    <t>112251101</t>
  </si>
  <si>
    <t>Odstranění pařezů D do 300 mm</t>
  </si>
  <si>
    <t>-1324987283</t>
  </si>
  <si>
    <t>Odstranění pařezů strojně s jejich vykopáním, vytrháním nebo odstřelením průměru přes 100 do 300 mm</t>
  </si>
  <si>
    <t>112251103</t>
  </si>
  <si>
    <t>Odstranění pařezů D do 700 mm</t>
  </si>
  <si>
    <t>1969911894</t>
  </si>
  <si>
    <t>Odstranění pařezů strojně s jejich vykopáním, vytrháním nebo odstřelením průměru přes 500 do 700 mm</t>
  </si>
  <si>
    <t>132351104</t>
  </si>
  <si>
    <t xml:space="preserve">Hloubení rýh nezapažených  š do 800 mm v hornině třídy těžitelnosti II, skupiny 4 objem přes 100 m3 strojně</t>
  </si>
  <si>
    <t>1551565037</t>
  </si>
  <si>
    <t>Hloubení nezapažených rýh šířky do 800 mm strojně s urovnáním dna do předepsaného profilu a spádu v hornině třídy těžitelnosti II skupiny 4 přes 100 m3</t>
  </si>
  <si>
    <t>475330703</t>
  </si>
  <si>
    <t>131351103</t>
  </si>
  <si>
    <t>Hloubení jam nezapažených v hornině třídy těžitelnosti II, skupiny 4 objem do 100 m3 strojně</t>
  </si>
  <si>
    <t>-1147943367</t>
  </si>
  <si>
    <t>Hloubení nezapažených jam a zářezů strojně s urovnáním dna do předepsaného profilu a spádu v hornině třídy těžitelnosti II skupiny 4 přes 50 do 100 m3</t>
  </si>
  <si>
    <t>-436718087</t>
  </si>
  <si>
    <t>460241111</t>
  </si>
  <si>
    <t>Příplatek za ztížení vykopávky při elektromontážích v blízkosti podzemního vedení</t>
  </si>
  <si>
    <t>445856622</t>
  </si>
  <si>
    <t>Příplatek k cenám vykopávek v blízkosti podzemního vedení pro jakoukoliv třídu horniny</t>
  </si>
  <si>
    <t>460411123</t>
  </si>
  <si>
    <t>Zásyp jam při elektromontážích strojně včetně zhutnění v hornině tř II skupiny 4</t>
  </si>
  <si>
    <t>255036207</t>
  </si>
  <si>
    <t>Zásyp jam strojně s uložením výkopku ve vrstvách a urovnáním povrchu s přemístění sypaniny ze vzdálenosti do 10 m se zhutněním z horniny třídy těžitelnosti II skupiny 4</t>
  </si>
  <si>
    <t>460451183</t>
  </si>
  <si>
    <t>Zásyp kabelových rýh strojně se zhutněním š 35 cm hl 80 cm z horniny tř II skupiny 4</t>
  </si>
  <si>
    <t>952795621</t>
  </si>
  <si>
    <t>Zásyp kabelových rýh strojně s přemístěním sypaniny ze vzdálenosti do 10 m, s uložením výkopku ve vrstvách včetně zhutnění a urovnání povrchu šířky 35 cm hloubky 80 cm z horniny třídy těžitelnosti II skupiny 4</t>
  </si>
  <si>
    <t>926609426</t>
  </si>
  <si>
    <t>28611002</t>
  </si>
  <si>
    <t>trubka pevná PVC-C pro rozvod teplé a studené vody DN 15 20x2,3mm pro lepený spoj</t>
  </si>
  <si>
    <t>-796029121</t>
  </si>
  <si>
    <t>460581131</t>
  </si>
  <si>
    <t>Uvedení nezpevněného terénu do původního stavu v místě dočasného uložení výkopku s vyhrabáním, srovnáním a částečným dosetím trávy</t>
  </si>
  <si>
    <t>-1192920518</t>
  </si>
  <si>
    <t>Úprava terénu uvedení nezpevněného terénu do původního stavu v místě dočasného uložení výkopku s vyhrabáním, srovnáním a částečným dosetím trávy</t>
  </si>
  <si>
    <t>-1747396985</t>
  </si>
  <si>
    <t>59212738</t>
  </si>
  <si>
    <t>deska výplňová zabraňující sesuvu podkladu nástupiště do kolejiště betonová 1100x80x280mm</t>
  </si>
  <si>
    <t>-1222949688</t>
  </si>
  <si>
    <t>460752112</t>
  </si>
  <si>
    <t>Osazení kabelových kanálů do rýhy ze žlabů plastových šířky do 20 cm</t>
  </si>
  <si>
    <t>-1462381474</t>
  </si>
  <si>
    <t>Osazení kabelových kanálů včetně utěsnění, vyspárování a zakrytí víkem ze žlabů plastových do rýhy, bez výkopových prací vnější šířky přes 10 do 20 cm</t>
  </si>
  <si>
    <t>04 - Materiál zadavatele - NEOCEŇOVAT!</t>
  </si>
  <si>
    <t>04.1 - Materiál zadavatele - NEOCEŇOVAT!</t>
  </si>
  <si>
    <t>7592810030</t>
  </si>
  <si>
    <t xml:space="preserve">Výstražníky Výstražník V3  (CV708289004)</t>
  </si>
  <si>
    <t>1211307063</t>
  </si>
  <si>
    <t>7592830030</t>
  </si>
  <si>
    <t>Součásti stojanu se závorou Stojan závory s pohonem- P2V (CV708409003)</t>
  </si>
  <si>
    <t>-1314435117</t>
  </si>
  <si>
    <t>7592830200</t>
  </si>
  <si>
    <t xml:space="preserve">Součásti stojanu se závorou Křídla s protizávaž.velkým  (CV708405007)</t>
  </si>
  <si>
    <t>2137249515</t>
  </si>
  <si>
    <t>7592820110</t>
  </si>
  <si>
    <t xml:space="preserve">Součásti výstražníku Nosič kříže  (CV708405063)</t>
  </si>
  <si>
    <t>1647592387</t>
  </si>
  <si>
    <t>7592820010</t>
  </si>
  <si>
    <t xml:space="preserve">Součásti výstražníku Stožár výstražníku SVN  (CV708275020)</t>
  </si>
  <si>
    <t>-1972815049</t>
  </si>
  <si>
    <t>7592830861</t>
  </si>
  <si>
    <t>Součásti stojanu se závorou Unašeč sestavený pro EKC na skládaná křídla + PZA100/200 (CV708505409)</t>
  </si>
  <si>
    <t>-269377148</t>
  </si>
  <si>
    <t>7592830812</t>
  </si>
  <si>
    <t>Součásti stojanu se závorou Břevno kompozitní úplné EKC 7,5 m (CV708485021)</t>
  </si>
  <si>
    <t>-1818415461</t>
  </si>
  <si>
    <t>7592830802</t>
  </si>
  <si>
    <t>Součásti stojanu se závorou Břevno kompozitní úplné EKC 5,0 m (CV708485026)</t>
  </si>
  <si>
    <t>-1730266514</t>
  </si>
  <si>
    <t>7592820201</t>
  </si>
  <si>
    <t>Součásti výstražníku Kříž výstr. jednokol. kompl. refl. A32a bez zvýraznění (HM0404229200107) od r. 2020</t>
  </si>
  <si>
    <t>-1440202653</t>
  </si>
  <si>
    <t>7590720515</t>
  </si>
  <si>
    <t>Součásti světelných návěstidel Žárovka SIG 1820 12V 20/20W, dvouvláknová (HM0347260050001)</t>
  </si>
  <si>
    <t>1021346574</t>
  </si>
  <si>
    <t>7592820432</t>
  </si>
  <si>
    <t xml:space="preserve">Součásti výstražníku Nosič výstražníku pravý  (CV708405064)</t>
  </si>
  <si>
    <t>1943093888</t>
  </si>
  <si>
    <t>7592820433</t>
  </si>
  <si>
    <t xml:space="preserve">Součásti výstražníku Nosič výstražníku levý  (CV708405065)</t>
  </si>
  <si>
    <t>-1525459947</t>
  </si>
  <si>
    <t>7590110010</t>
  </si>
  <si>
    <t>Domky, přístřešky Reléový domek - výška 2,85 m - podle zvl. požadavků a předložené dokumentace vč. základní výbavy rozvaděče, osvětlení, dvou zásuvek, ventilátoru a topení 3x2 m</t>
  </si>
  <si>
    <t>-365921339</t>
  </si>
  <si>
    <t>05 - Vedlejší a ostatní náklady</t>
  </si>
  <si>
    <t xml:space="preserve">05.1 - Vedlejší a ostatní náklady </t>
  </si>
  <si>
    <t>VRN - Vedlejší rozpočtové náklady</t>
  </si>
  <si>
    <t>VRN</t>
  </si>
  <si>
    <t>Vedlejší rozpočtové náklady</t>
  </si>
  <si>
    <t>023101031</t>
  </si>
  <si>
    <t>Projektové práce Projektové práce v rozsahu ZRN (vyjma dále jmenované práce) přes 5 do 20 mil. Kč</t>
  </si>
  <si>
    <t>%</t>
  </si>
  <si>
    <t>-1330330129</t>
  </si>
  <si>
    <t>Poznámka k položce:_x000d_
Základna pro výpočet - ZRN</t>
  </si>
  <si>
    <t>023131011</t>
  </si>
  <si>
    <t>Projektové práce Dokumentace skutečného provedení zabezpečovacích, sdělovacích, elektrických zařízení</t>
  </si>
  <si>
    <t>176520623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</si>
  <si>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</si>
  <si>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</si>
  <si>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024101401</t>
  </si>
  <si>
    <t>Inženýrská činnost koordinační a kompletační činnost</t>
  </si>
  <si>
    <t>1225251603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</si>
  <si>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</si>
  <si>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</si>
  <si>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119791125</t>
  </si>
  <si>
    <t>05.2 - Náklady na dopravu</t>
  </si>
  <si>
    <t>OST - Ostatní</t>
  </si>
  <si>
    <t>OST</t>
  </si>
  <si>
    <t>Ostatní</t>
  </si>
  <si>
    <t>9903100100</t>
  </si>
  <si>
    <t>Přeprava mechanizace na místo prováděných prací o hmotnosti do 12 t přes 50 do 100 km</t>
  </si>
  <si>
    <t>512</t>
  </si>
  <si>
    <t>1908040473</t>
  </si>
  <si>
    <t xml:space="preserve"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</si>
  <si>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</si>
  <si>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</si>
  <si>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1371622088</t>
  </si>
  <si>
    <t>Doprava obousměrná (např. dodávek z vlastních zásob zhotovitele nebo objednatele nebo výzisku) mechanizací o nosnosti do 3,5 t elektrosoučástek, montážního materiálu, kameniva, písku, dlažebních kostek, suti, atd.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</si>
  <si>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</si>
  <si>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</si>
  <si>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</si>
  <si>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t</t>
  </si>
  <si>
    <t>-495282580</t>
  </si>
  <si>
    <t>Doprava obousměrná (např. dodávek z vlastních zásob zhotovitele nebo objednatele nebo výzisku) mechanizací o nosnosti přes 3,5 t sypanin (kameniva, písku, suti, dlažebních kostek,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</si>
  <si>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</si>
  <si>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9902200300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</si>
  <si>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</si>
  <si>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-803904197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</si>
  <si>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</si>
  <si>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9902900100</t>
  </si>
  <si>
    <t>Naložení sypanin, drobného kusového materiálu, suti</t>
  </si>
  <si>
    <t>-225771044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</si>
  <si>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</si>
  <si>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</si>
  <si>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</si>
  <si>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-252060359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</si>
  <si>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</si>
  <si>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9902900300</t>
  </si>
  <si>
    <t>Složení sypanin, drobného kusového materiálu, suti</t>
  </si>
  <si>
    <t>1325526977</t>
  </si>
  <si>
    <t xml:space="preserve">Složení sypanin, drobného kusového materiálu, suti    Poznámka: 1. Ceny jsou určeny pro skládání materiálu z vlastních zásob objednatele.</t>
  </si>
  <si>
    <t>9902900400</t>
  </si>
  <si>
    <t>Složení objemnějšího kusového materiálu, vybouraných hmot</t>
  </si>
  <si>
    <t>1869042806</t>
  </si>
  <si>
    <t xml:space="preserve">Složení objemnějšího kusového materiálu, vybouraných hmot    Poznámka: 1. Ceny jsou určeny pro skládání materiálu z vlastních zásob objednatele.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</si>
</sst>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zabezpečení a výstroje trati v úseku Ejpovice - Radnice (D3)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úsek Ejpovice - Radnice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29. 4. 2021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ROUND(AG95+AG98+AG101+AG104+AG106,2)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ROUND(AS95+AS98+AS101+AS104+AS106,2)</f>
        <v>0</v>
      </c>
      <c r="AT94" s="111">
        <f>ROUND(SUM(AV94:AW94),2)</f>
        <v>0</v>
      </c>
      <c r="AU94" s="112">
        <f>ROUND(AU95+AU98+AU101+AU104+AU106,5)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ROUND(AZ95+AZ98+AZ101+AZ104+AZ106,2)</f>
        <v>0</v>
      </c>
      <c r="BA94" s="111">
        <f>ROUND(BA95+BA98+BA101+BA104+BA106,2)</f>
        <v>0</v>
      </c>
      <c r="BB94" s="111">
        <f>ROUND(BB95+BB98+BB101+BB104+BB106,2)</f>
        <v>0</v>
      </c>
      <c r="BC94" s="111">
        <f>ROUND(BC95+BC98+BC101+BC104+BC106,2)</f>
        <v>0</v>
      </c>
      <c r="BD94" s="113">
        <f>ROUND(BD95+BD98+BD101+BD104+BD106,2)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7"/>
      <c r="B95" s="116"/>
      <c r="C95" s="117"/>
      <c r="D95" s="118" t="s">
        <v>79</v>
      </c>
      <c r="E95" s="118"/>
      <c r="F95" s="118"/>
      <c r="G95" s="118"/>
      <c r="H95" s="118"/>
      <c r="I95" s="119"/>
      <c r="J95" s="118" t="s">
        <v>80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ROUND(SUM(AG96:AG97),2)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81</v>
      </c>
      <c r="AR95" s="123"/>
      <c r="AS95" s="124">
        <f>ROUND(SUM(AS96:AS97),2)</f>
        <v>0</v>
      </c>
      <c r="AT95" s="125">
        <f>ROUND(SUM(AV95:AW95),2)</f>
        <v>0</v>
      </c>
      <c r="AU95" s="126">
        <f>ROUND(SUM(AU96:AU97),5)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ROUND(SUM(AZ96:AZ97),2)</f>
        <v>0</v>
      </c>
      <c r="BA95" s="125">
        <f>ROUND(SUM(BA96:BA97),2)</f>
        <v>0</v>
      </c>
      <c r="BB95" s="125">
        <f>ROUND(SUM(BB96:BB97),2)</f>
        <v>0</v>
      </c>
      <c r="BC95" s="125">
        <f>ROUND(SUM(BC96:BC97),2)</f>
        <v>0</v>
      </c>
      <c r="BD95" s="127">
        <f>ROUND(SUM(BD96:BD97),2)</f>
        <v>0</v>
      </c>
      <c r="BE95" s="7"/>
      <c r="BS95" s="128" t="s">
        <v>74</v>
      </c>
      <c r="BT95" s="128" t="s">
        <v>82</v>
      </c>
      <c r="BU95" s="128" t="s">
        <v>76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4" customFormat="1" ht="16.5" customHeight="1">
      <c r="A96" s="129" t="s">
        <v>85</v>
      </c>
      <c r="B96" s="67"/>
      <c r="C96" s="130"/>
      <c r="D96" s="130"/>
      <c r="E96" s="131" t="s">
        <v>86</v>
      </c>
      <c r="F96" s="131"/>
      <c r="G96" s="131"/>
      <c r="H96" s="131"/>
      <c r="I96" s="131"/>
      <c r="J96" s="130"/>
      <c r="K96" s="131" t="s">
        <v>87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'01.1 - Zabezpečovací zaří...'!J32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88</v>
      </c>
      <c r="AR96" s="69"/>
      <c r="AS96" s="134">
        <v>0</v>
      </c>
      <c r="AT96" s="135">
        <f>ROUND(SUM(AV96:AW96),2)</f>
        <v>0</v>
      </c>
      <c r="AU96" s="136">
        <f>'01.1 - Zabezpečovací zaří...'!P120</f>
        <v>0</v>
      </c>
      <c r="AV96" s="135">
        <f>'01.1 - Zabezpečovací zaří...'!J35</f>
        <v>0</v>
      </c>
      <c r="AW96" s="135">
        <f>'01.1 - Zabezpečovací zaří...'!J36</f>
        <v>0</v>
      </c>
      <c r="AX96" s="135">
        <f>'01.1 - Zabezpečovací zaří...'!J37</f>
        <v>0</v>
      </c>
      <c r="AY96" s="135">
        <f>'01.1 - Zabezpečovací zaří...'!J38</f>
        <v>0</v>
      </c>
      <c r="AZ96" s="135">
        <f>'01.1 - Zabezpečovací zaří...'!F35</f>
        <v>0</v>
      </c>
      <c r="BA96" s="135">
        <f>'01.1 - Zabezpečovací zaří...'!F36</f>
        <v>0</v>
      </c>
      <c r="BB96" s="135">
        <f>'01.1 - Zabezpečovací zaří...'!F37</f>
        <v>0</v>
      </c>
      <c r="BC96" s="135">
        <f>'01.1 - Zabezpečovací zaří...'!F38</f>
        <v>0</v>
      </c>
      <c r="BD96" s="137">
        <f>'01.1 - Zabezpečovací zaří...'!F39</f>
        <v>0</v>
      </c>
      <c r="BE96" s="4"/>
      <c r="BT96" s="138" t="s">
        <v>84</v>
      </c>
      <c r="BV96" s="138" t="s">
        <v>77</v>
      </c>
      <c r="BW96" s="138" t="s">
        <v>89</v>
      </c>
      <c r="BX96" s="138" t="s">
        <v>83</v>
      </c>
      <c r="CL96" s="138" t="s">
        <v>1</v>
      </c>
    </row>
    <row r="97" s="4" customFormat="1" ht="16.5" customHeight="1">
      <c r="A97" s="129" t="s">
        <v>85</v>
      </c>
      <c r="B97" s="67"/>
      <c r="C97" s="130"/>
      <c r="D97" s="130"/>
      <c r="E97" s="131" t="s">
        <v>90</v>
      </c>
      <c r="F97" s="131"/>
      <c r="G97" s="131"/>
      <c r="H97" s="131"/>
      <c r="I97" s="131"/>
      <c r="J97" s="130"/>
      <c r="K97" s="131" t="s">
        <v>91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'01.2 - Zemní práce PZS km...'!J32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88</v>
      </c>
      <c r="AR97" s="69"/>
      <c r="AS97" s="134">
        <v>0</v>
      </c>
      <c r="AT97" s="135">
        <f>ROUND(SUM(AV97:AW97),2)</f>
        <v>0</v>
      </c>
      <c r="AU97" s="136">
        <f>'01.2 - Zemní práce PZS km...'!P122</f>
        <v>0</v>
      </c>
      <c r="AV97" s="135">
        <f>'01.2 - Zemní práce PZS km...'!J35</f>
        <v>0</v>
      </c>
      <c r="AW97" s="135">
        <f>'01.2 - Zemní práce PZS km...'!J36</f>
        <v>0</v>
      </c>
      <c r="AX97" s="135">
        <f>'01.2 - Zemní práce PZS km...'!J37</f>
        <v>0</v>
      </c>
      <c r="AY97" s="135">
        <f>'01.2 - Zemní práce PZS km...'!J38</f>
        <v>0</v>
      </c>
      <c r="AZ97" s="135">
        <f>'01.2 - Zemní práce PZS km...'!F35</f>
        <v>0</v>
      </c>
      <c r="BA97" s="135">
        <f>'01.2 - Zemní práce PZS km...'!F36</f>
        <v>0</v>
      </c>
      <c r="BB97" s="135">
        <f>'01.2 - Zemní práce PZS km...'!F37</f>
        <v>0</v>
      </c>
      <c r="BC97" s="135">
        <f>'01.2 - Zemní práce PZS km...'!F38</f>
        <v>0</v>
      </c>
      <c r="BD97" s="137">
        <f>'01.2 - Zemní práce PZS km...'!F39</f>
        <v>0</v>
      </c>
      <c r="BE97" s="4"/>
      <c r="BT97" s="138" t="s">
        <v>84</v>
      </c>
      <c r="BV97" s="138" t="s">
        <v>77</v>
      </c>
      <c r="BW97" s="138" t="s">
        <v>92</v>
      </c>
      <c r="BX97" s="138" t="s">
        <v>83</v>
      </c>
      <c r="CL97" s="138" t="s">
        <v>1</v>
      </c>
    </row>
    <row r="98" s="7" customFormat="1" ht="16.5" customHeight="1">
      <c r="A98" s="7"/>
      <c r="B98" s="116"/>
      <c r="C98" s="117"/>
      <c r="D98" s="118" t="s">
        <v>93</v>
      </c>
      <c r="E98" s="118"/>
      <c r="F98" s="118"/>
      <c r="G98" s="118"/>
      <c r="H98" s="118"/>
      <c r="I98" s="119"/>
      <c r="J98" s="118" t="s">
        <v>94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ROUND(SUM(AG99:AG100),2)</f>
        <v>0</v>
      </c>
      <c r="AH98" s="119"/>
      <c r="AI98" s="119"/>
      <c r="AJ98" s="119"/>
      <c r="AK98" s="119"/>
      <c r="AL98" s="119"/>
      <c r="AM98" s="119"/>
      <c r="AN98" s="121">
        <f>SUM(AG98,AT98)</f>
        <v>0</v>
      </c>
      <c r="AO98" s="119"/>
      <c r="AP98" s="119"/>
      <c r="AQ98" s="122" t="s">
        <v>81</v>
      </c>
      <c r="AR98" s="123"/>
      <c r="AS98" s="124">
        <f>ROUND(SUM(AS99:AS100),2)</f>
        <v>0</v>
      </c>
      <c r="AT98" s="125">
        <f>ROUND(SUM(AV98:AW98),2)</f>
        <v>0</v>
      </c>
      <c r="AU98" s="126">
        <f>ROUND(SUM(AU99:AU100),5)</f>
        <v>0</v>
      </c>
      <c r="AV98" s="125">
        <f>ROUND(AZ98*L29,2)</f>
        <v>0</v>
      </c>
      <c r="AW98" s="125">
        <f>ROUND(BA98*L30,2)</f>
        <v>0</v>
      </c>
      <c r="AX98" s="125">
        <f>ROUND(BB98*L29,2)</f>
        <v>0</v>
      </c>
      <c r="AY98" s="125">
        <f>ROUND(BC98*L30,2)</f>
        <v>0</v>
      </c>
      <c r="AZ98" s="125">
        <f>ROUND(SUM(AZ99:AZ100),2)</f>
        <v>0</v>
      </c>
      <c r="BA98" s="125">
        <f>ROUND(SUM(BA99:BA100),2)</f>
        <v>0</v>
      </c>
      <c r="BB98" s="125">
        <f>ROUND(SUM(BB99:BB100),2)</f>
        <v>0</v>
      </c>
      <c r="BC98" s="125">
        <f>ROUND(SUM(BC99:BC100),2)</f>
        <v>0</v>
      </c>
      <c r="BD98" s="127">
        <f>ROUND(SUM(BD99:BD100),2)</f>
        <v>0</v>
      </c>
      <c r="BE98" s="7"/>
      <c r="BS98" s="128" t="s">
        <v>74</v>
      </c>
      <c r="BT98" s="128" t="s">
        <v>82</v>
      </c>
      <c r="BU98" s="128" t="s">
        <v>76</v>
      </c>
      <c r="BV98" s="128" t="s">
        <v>77</v>
      </c>
      <c r="BW98" s="128" t="s">
        <v>95</v>
      </c>
      <c r="BX98" s="128" t="s">
        <v>5</v>
      </c>
      <c r="CL98" s="128" t="s">
        <v>1</v>
      </c>
      <c r="CM98" s="128" t="s">
        <v>84</v>
      </c>
    </row>
    <row r="99" s="4" customFormat="1" ht="16.5" customHeight="1">
      <c r="A99" s="129" t="s">
        <v>85</v>
      </c>
      <c r="B99" s="67"/>
      <c r="C99" s="130"/>
      <c r="D99" s="130"/>
      <c r="E99" s="131" t="s">
        <v>96</v>
      </c>
      <c r="F99" s="131"/>
      <c r="G99" s="131"/>
      <c r="H99" s="131"/>
      <c r="I99" s="131"/>
      <c r="J99" s="130"/>
      <c r="K99" s="131" t="s">
        <v>97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'02.1 - Zabezpečovací zaří...'!J32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88</v>
      </c>
      <c r="AR99" s="69"/>
      <c r="AS99" s="134">
        <v>0</v>
      </c>
      <c r="AT99" s="135">
        <f>ROUND(SUM(AV99:AW99),2)</f>
        <v>0</v>
      </c>
      <c r="AU99" s="136">
        <f>'02.1 - Zabezpečovací zaří...'!P120</f>
        <v>0</v>
      </c>
      <c r="AV99" s="135">
        <f>'02.1 - Zabezpečovací zaří...'!J35</f>
        <v>0</v>
      </c>
      <c r="AW99" s="135">
        <f>'02.1 - Zabezpečovací zaří...'!J36</f>
        <v>0</v>
      </c>
      <c r="AX99" s="135">
        <f>'02.1 - Zabezpečovací zaří...'!J37</f>
        <v>0</v>
      </c>
      <c r="AY99" s="135">
        <f>'02.1 - Zabezpečovací zaří...'!J38</f>
        <v>0</v>
      </c>
      <c r="AZ99" s="135">
        <f>'02.1 - Zabezpečovací zaří...'!F35</f>
        <v>0</v>
      </c>
      <c r="BA99" s="135">
        <f>'02.1 - Zabezpečovací zaří...'!F36</f>
        <v>0</v>
      </c>
      <c r="BB99" s="135">
        <f>'02.1 - Zabezpečovací zaří...'!F37</f>
        <v>0</v>
      </c>
      <c r="BC99" s="135">
        <f>'02.1 - Zabezpečovací zaří...'!F38</f>
        <v>0</v>
      </c>
      <c r="BD99" s="137">
        <f>'02.1 - Zabezpečovací zaří...'!F39</f>
        <v>0</v>
      </c>
      <c r="BE99" s="4"/>
      <c r="BT99" s="138" t="s">
        <v>84</v>
      </c>
      <c r="BV99" s="138" t="s">
        <v>77</v>
      </c>
      <c r="BW99" s="138" t="s">
        <v>98</v>
      </c>
      <c r="BX99" s="138" t="s">
        <v>95</v>
      </c>
      <c r="CL99" s="138" t="s">
        <v>1</v>
      </c>
    </row>
    <row r="100" s="4" customFormat="1" ht="16.5" customHeight="1">
      <c r="A100" s="129" t="s">
        <v>85</v>
      </c>
      <c r="B100" s="67"/>
      <c r="C100" s="130"/>
      <c r="D100" s="130"/>
      <c r="E100" s="131" t="s">
        <v>99</v>
      </c>
      <c r="F100" s="131"/>
      <c r="G100" s="131"/>
      <c r="H100" s="131"/>
      <c r="I100" s="131"/>
      <c r="J100" s="130"/>
      <c r="K100" s="131" t="s">
        <v>100</v>
      </c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131"/>
      <c r="AD100" s="131"/>
      <c r="AE100" s="131"/>
      <c r="AF100" s="131"/>
      <c r="AG100" s="132">
        <f>'02.2 - Zemní práce PZS km...'!J32</f>
        <v>0</v>
      </c>
      <c r="AH100" s="130"/>
      <c r="AI100" s="130"/>
      <c r="AJ100" s="130"/>
      <c r="AK100" s="130"/>
      <c r="AL100" s="130"/>
      <c r="AM100" s="130"/>
      <c r="AN100" s="132">
        <f>SUM(AG100,AT100)</f>
        <v>0</v>
      </c>
      <c r="AO100" s="130"/>
      <c r="AP100" s="130"/>
      <c r="AQ100" s="133" t="s">
        <v>88</v>
      </c>
      <c r="AR100" s="69"/>
      <c r="AS100" s="134">
        <v>0</v>
      </c>
      <c r="AT100" s="135">
        <f>ROUND(SUM(AV100:AW100),2)</f>
        <v>0</v>
      </c>
      <c r="AU100" s="136">
        <f>'02.2 - Zemní práce PZS km...'!P120</f>
        <v>0</v>
      </c>
      <c r="AV100" s="135">
        <f>'02.2 - Zemní práce PZS km...'!J35</f>
        <v>0</v>
      </c>
      <c r="AW100" s="135">
        <f>'02.2 - Zemní práce PZS km...'!J36</f>
        <v>0</v>
      </c>
      <c r="AX100" s="135">
        <f>'02.2 - Zemní práce PZS km...'!J37</f>
        <v>0</v>
      </c>
      <c r="AY100" s="135">
        <f>'02.2 - Zemní práce PZS km...'!J38</f>
        <v>0</v>
      </c>
      <c r="AZ100" s="135">
        <f>'02.2 - Zemní práce PZS km...'!F35</f>
        <v>0</v>
      </c>
      <c r="BA100" s="135">
        <f>'02.2 - Zemní práce PZS km...'!F36</f>
        <v>0</v>
      </c>
      <c r="BB100" s="135">
        <f>'02.2 - Zemní práce PZS km...'!F37</f>
        <v>0</v>
      </c>
      <c r="BC100" s="135">
        <f>'02.2 - Zemní práce PZS km...'!F38</f>
        <v>0</v>
      </c>
      <c r="BD100" s="137">
        <f>'02.2 - Zemní práce PZS km...'!F39</f>
        <v>0</v>
      </c>
      <c r="BE100" s="4"/>
      <c r="BT100" s="138" t="s">
        <v>84</v>
      </c>
      <c r="BV100" s="138" t="s">
        <v>77</v>
      </c>
      <c r="BW100" s="138" t="s">
        <v>101</v>
      </c>
      <c r="BX100" s="138" t="s">
        <v>95</v>
      </c>
      <c r="CL100" s="138" t="s">
        <v>1</v>
      </c>
    </row>
    <row r="101" s="7" customFormat="1" ht="16.5" customHeight="1">
      <c r="A101" s="7"/>
      <c r="B101" s="116"/>
      <c r="C101" s="117"/>
      <c r="D101" s="118" t="s">
        <v>102</v>
      </c>
      <c r="E101" s="118"/>
      <c r="F101" s="118"/>
      <c r="G101" s="118"/>
      <c r="H101" s="118"/>
      <c r="I101" s="119"/>
      <c r="J101" s="118" t="s">
        <v>103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0">
        <f>ROUND(SUM(AG102:AG103),2)</f>
        <v>0</v>
      </c>
      <c r="AH101" s="119"/>
      <c r="AI101" s="119"/>
      <c r="AJ101" s="119"/>
      <c r="AK101" s="119"/>
      <c r="AL101" s="119"/>
      <c r="AM101" s="119"/>
      <c r="AN101" s="121">
        <f>SUM(AG101,AT101)</f>
        <v>0</v>
      </c>
      <c r="AO101" s="119"/>
      <c r="AP101" s="119"/>
      <c r="AQ101" s="122" t="s">
        <v>81</v>
      </c>
      <c r="AR101" s="123"/>
      <c r="AS101" s="124">
        <f>ROUND(SUM(AS102:AS103),2)</f>
        <v>0</v>
      </c>
      <c r="AT101" s="125">
        <f>ROUND(SUM(AV101:AW101),2)</f>
        <v>0</v>
      </c>
      <c r="AU101" s="126">
        <f>ROUND(SUM(AU102:AU103),5)</f>
        <v>0</v>
      </c>
      <c r="AV101" s="125">
        <f>ROUND(AZ101*L29,2)</f>
        <v>0</v>
      </c>
      <c r="AW101" s="125">
        <f>ROUND(BA101*L30,2)</f>
        <v>0</v>
      </c>
      <c r="AX101" s="125">
        <f>ROUND(BB101*L29,2)</f>
        <v>0</v>
      </c>
      <c r="AY101" s="125">
        <f>ROUND(BC101*L30,2)</f>
        <v>0</v>
      </c>
      <c r="AZ101" s="125">
        <f>ROUND(SUM(AZ102:AZ103),2)</f>
        <v>0</v>
      </c>
      <c r="BA101" s="125">
        <f>ROUND(SUM(BA102:BA103),2)</f>
        <v>0</v>
      </c>
      <c r="BB101" s="125">
        <f>ROUND(SUM(BB102:BB103),2)</f>
        <v>0</v>
      </c>
      <c r="BC101" s="125">
        <f>ROUND(SUM(BC102:BC103),2)</f>
        <v>0</v>
      </c>
      <c r="BD101" s="127">
        <f>ROUND(SUM(BD102:BD103),2)</f>
        <v>0</v>
      </c>
      <c r="BE101" s="7"/>
      <c r="BS101" s="128" t="s">
        <v>74</v>
      </c>
      <c r="BT101" s="128" t="s">
        <v>82</v>
      </c>
      <c r="BU101" s="128" t="s">
        <v>76</v>
      </c>
      <c r="BV101" s="128" t="s">
        <v>77</v>
      </c>
      <c r="BW101" s="128" t="s">
        <v>104</v>
      </c>
      <c r="BX101" s="128" t="s">
        <v>5</v>
      </c>
      <c r="CL101" s="128" t="s">
        <v>1</v>
      </c>
      <c r="CM101" s="128" t="s">
        <v>84</v>
      </c>
    </row>
    <row r="102" s="4" customFormat="1" ht="23.25" customHeight="1">
      <c r="A102" s="129" t="s">
        <v>85</v>
      </c>
      <c r="B102" s="67"/>
      <c r="C102" s="130"/>
      <c r="D102" s="130"/>
      <c r="E102" s="131" t="s">
        <v>105</v>
      </c>
      <c r="F102" s="131"/>
      <c r="G102" s="131"/>
      <c r="H102" s="131"/>
      <c r="I102" s="131"/>
      <c r="J102" s="130"/>
      <c r="K102" s="131" t="s">
        <v>106</v>
      </c>
      <c r="L102" s="131"/>
      <c r="M102" s="131"/>
      <c r="N102" s="131"/>
      <c r="O102" s="131"/>
      <c r="P102" s="131"/>
      <c r="Q102" s="131"/>
      <c r="R102" s="131"/>
      <c r="S102" s="131"/>
      <c r="T102" s="131"/>
      <c r="U102" s="131"/>
      <c r="V102" s="131"/>
      <c r="W102" s="131"/>
      <c r="X102" s="131"/>
      <c r="Y102" s="131"/>
      <c r="Z102" s="131"/>
      <c r="AA102" s="131"/>
      <c r="AB102" s="131"/>
      <c r="AC102" s="131"/>
      <c r="AD102" s="131"/>
      <c r="AE102" s="131"/>
      <c r="AF102" s="131"/>
      <c r="AG102" s="132">
        <f>'03.1 - Oprava kabelizace ...'!J32</f>
        <v>0</v>
      </c>
      <c r="AH102" s="130"/>
      <c r="AI102" s="130"/>
      <c r="AJ102" s="130"/>
      <c r="AK102" s="130"/>
      <c r="AL102" s="130"/>
      <c r="AM102" s="130"/>
      <c r="AN102" s="132">
        <f>SUM(AG102,AT102)</f>
        <v>0</v>
      </c>
      <c r="AO102" s="130"/>
      <c r="AP102" s="130"/>
      <c r="AQ102" s="133" t="s">
        <v>88</v>
      </c>
      <c r="AR102" s="69"/>
      <c r="AS102" s="134">
        <v>0</v>
      </c>
      <c r="AT102" s="135">
        <f>ROUND(SUM(AV102:AW102),2)</f>
        <v>0</v>
      </c>
      <c r="AU102" s="136">
        <f>'03.1 - Oprava kabelizace ...'!P120</f>
        <v>0</v>
      </c>
      <c r="AV102" s="135">
        <f>'03.1 - Oprava kabelizace ...'!J35</f>
        <v>0</v>
      </c>
      <c r="AW102" s="135">
        <f>'03.1 - Oprava kabelizace ...'!J36</f>
        <v>0</v>
      </c>
      <c r="AX102" s="135">
        <f>'03.1 - Oprava kabelizace ...'!J37</f>
        <v>0</v>
      </c>
      <c r="AY102" s="135">
        <f>'03.1 - Oprava kabelizace ...'!J38</f>
        <v>0</v>
      </c>
      <c r="AZ102" s="135">
        <f>'03.1 - Oprava kabelizace ...'!F35</f>
        <v>0</v>
      </c>
      <c r="BA102" s="135">
        <f>'03.1 - Oprava kabelizace ...'!F36</f>
        <v>0</v>
      </c>
      <c r="BB102" s="135">
        <f>'03.1 - Oprava kabelizace ...'!F37</f>
        <v>0</v>
      </c>
      <c r="BC102" s="135">
        <f>'03.1 - Oprava kabelizace ...'!F38</f>
        <v>0</v>
      </c>
      <c r="BD102" s="137">
        <f>'03.1 - Oprava kabelizace ...'!F39</f>
        <v>0</v>
      </c>
      <c r="BE102" s="4"/>
      <c r="BT102" s="138" t="s">
        <v>84</v>
      </c>
      <c r="BV102" s="138" t="s">
        <v>77</v>
      </c>
      <c r="BW102" s="138" t="s">
        <v>107</v>
      </c>
      <c r="BX102" s="138" t="s">
        <v>104</v>
      </c>
      <c r="CL102" s="138" t="s">
        <v>1</v>
      </c>
    </row>
    <row r="103" s="4" customFormat="1" ht="16.5" customHeight="1">
      <c r="A103" s="129" t="s">
        <v>85</v>
      </c>
      <c r="B103" s="67"/>
      <c r="C103" s="130"/>
      <c r="D103" s="130"/>
      <c r="E103" s="131" t="s">
        <v>108</v>
      </c>
      <c r="F103" s="131"/>
      <c r="G103" s="131"/>
      <c r="H103" s="131"/>
      <c r="I103" s="131"/>
      <c r="J103" s="130"/>
      <c r="K103" s="131" t="s">
        <v>109</v>
      </c>
      <c r="L103" s="131"/>
      <c r="M103" s="131"/>
      <c r="N103" s="131"/>
      <c r="O103" s="131"/>
      <c r="P103" s="131"/>
      <c r="Q103" s="131"/>
      <c r="R103" s="131"/>
      <c r="S103" s="131"/>
      <c r="T103" s="131"/>
      <c r="U103" s="131"/>
      <c r="V103" s="131"/>
      <c r="W103" s="131"/>
      <c r="X103" s="131"/>
      <c r="Y103" s="131"/>
      <c r="Z103" s="131"/>
      <c r="AA103" s="131"/>
      <c r="AB103" s="131"/>
      <c r="AC103" s="131"/>
      <c r="AD103" s="131"/>
      <c r="AE103" s="131"/>
      <c r="AF103" s="131"/>
      <c r="AG103" s="132">
        <f>'03.2 - Zemní práce'!J32</f>
        <v>0</v>
      </c>
      <c r="AH103" s="130"/>
      <c r="AI103" s="130"/>
      <c r="AJ103" s="130"/>
      <c r="AK103" s="130"/>
      <c r="AL103" s="130"/>
      <c r="AM103" s="130"/>
      <c r="AN103" s="132">
        <f>SUM(AG103,AT103)</f>
        <v>0</v>
      </c>
      <c r="AO103" s="130"/>
      <c r="AP103" s="130"/>
      <c r="AQ103" s="133" t="s">
        <v>88</v>
      </c>
      <c r="AR103" s="69"/>
      <c r="AS103" s="134">
        <v>0</v>
      </c>
      <c r="AT103" s="135">
        <f>ROUND(SUM(AV103:AW103),2)</f>
        <v>0</v>
      </c>
      <c r="AU103" s="136">
        <f>'03.2 - Zemní práce'!P122</f>
        <v>0</v>
      </c>
      <c r="AV103" s="135">
        <f>'03.2 - Zemní práce'!J35</f>
        <v>0</v>
      </c>
      <c r="AW103" s="135">
        <f>'03.2 - Zemní práce'!J36</f>
        <v>0</v>
      </c>
      <c r="AX103" s="135">
        <f>'03.2 - Zemní práce'!J37</f>
        <v>0</v>
      </c>
      <c r="AY103" s="135">
        <f>'03.2 - Zemní práce'!J38</f>
        <v>0</v>
      </c>
      <c r="AZ103" s="135">
        <f>'03.2 - Zemní práce'!F35</f>
        <v>0</v>
      </c>
      <c r="BA103" s="135">
        <f>'03.2 - Zemní práce'!F36</f>
        <v>0</v>
      </c>
      <c r="BB103" s="135">
        <f>'03.2 - Zemní práce'!F37</f>
        <v>0</v>
      </c>
      <c r="BC103" s="135">
        <f>'03.2 - Zemní práce'!F38</f>
        <v>0</v>
      </c>
      <c r="BD103" s="137">
        <f>'03.2 - Zemní práce'!F39</f>
        <v>0</v>
      </c>
      <c r="BE103" s="4"/>
      <c r="BT103" s="138" t="s">
        <v>84</v>
      </c>
      <c r="BV103" s="138" t="s">
        <v>77</v>
      </c>
      <c r="BW103" s="138" t="s">
        <v>110</v>
      </c>
      <c r="BX103" s="138" t="s">
        <v>104</v>
      </c>
      <c r="CL103" s="138" t="s">
        <v>1</v>
      </c>
    </row>
    <row r="104" s="7" customFormat="1" ht="16.5" customHeight="1">
      <c r="A104" s="7"/>
      <c r="B104" s="116"/>
      <c r="C104" s="117"/>
      <c r="D104" s="118" t="s">
        <v>111</v>
      </c>
      <c r="E104" s="118"/>
      <c r="F104" s="118"/>
      <c r="G104" s="118"/>
      <c r="H104" s="118"/>
      <c r="I104" s="119"/>
      <c r="J104" s="118" t="s">
        <v>112</v>
      </c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20">
        <f>ROUND(AG105,2)</f>
        <v>0</v>
      </c>
      <c r="AH104" s="119"/>
      <c r="AI104" s="119"/>
      <c r="AJ104" s="119"/>
      <c r="AK104" s="119"/>
      <c r="AL104" s="119"/>
      <c r="AM104" s="119"/>
      <c r="AN104" s="121">
        <f>SUM(AG104,AT104)</f>
        <v>0</v>
      </c>
      <c r="AO104" s="119"/>
      <c r="AP104" s="119"/>
      <c r="AQ104" s="122" t="s">
        <v>81</v>
      </c>
      <c r="AR104" s="123"/>
      <c r="AS104" s="124">
        <f>ROUND(AS105,2)</f>
        <v>0</v>
      </c>
      <c r="AT104" s="125">
        <f>ROUND(SUM(AV104:AW104),2)</f>
        <v>0</v>
      </c>
      <c r="AU104" s="126">
        <f>ROUND(AU105,5)</f>
        <v>0</v>
      </c>
      <c r="AV104" s="125">
        <f>ROUND(AZ104*L29,2)</f>
        <v>0</v>
      </c>
      <c r="AW104" s="125">
        <f>ROUND(BA104*L30,2)</f>
        <v>0</v>
      </c>
      <c r="AX104" s="125">
        <f>ROUND(BB104*L29,2)</f>
        <v>0</v>
      </c>
      <c r="AY104" s="125">
        <f>ROUND(BC104*L30,2)</f>
        <v>0</v>
      </c>
      <c r="AZ104" s="125">
        <f>ROUND(AZ105,2)</f>
        <v>0</v>
      </c>
      <c r="BA104" s="125">
        <f>ROUND(BA105,2)</f>
        <v>0</v>
      </c>
      <c r="BB104" s="125">
        <f>ROUND(BB105,2)</f>
        <v>0</v>
      </c>
      <c r="BC104" s="125">
        <f>ROUND(BC105,2)</f>
        <v>0</v>
      </c>
      <c r="BD104" s="127">
        <f>ROUND(BD105,2)</f>
        <v>0</v>
      </c>
      <c r="BE104" s="7"/>
      <c r="BS104" s="128" t="s">
        <v>74</v>
      </c>
      <c r="BT104" s="128" t="s">
        <v>82</v>
      </c>
      <c r="BU104" s="128" t="s">
        <v>76</v>
      </c>
      <c r="BV104" s="128" t="s">
        <v>77</v>
      </c>
      <c r="BW104" s="128" t="s">
        <v>113</v>
      </c>
      <c r="BX104" s="128" t="s">
        <v>5</v>
      </c>
      <c r="CL104" s="128" t="s">
        <v>1</v>
      </c>
      <c r="CM104" s="128" t="s">
        <v>84</v>
      </c>
    </row>
    <row r="105" s="4" customFormat="1" ht="16.5" customHeight="1">
      <c r="A105" s="129" t="s">
        <v>85</v>
      </c>
      <c r="B105" s="67"/>
      <c r="C105" s="130"/>
      <c r="D105" s="130"/>
      <c r="E105" s="131" t="s">
        <v>114</v>
      </c>
      <c r="F105" s="131"/>
      <c r="G105" s="131"/>
      <c r="H105" s="131"/>
      <c r="I105" s="131"/>
      <c r="J105" s="130"/>
      <c r="K105" s="131" t="s">
        <v>112</v>
      </c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  <c r="AE105" s="131"/>
      <c r="AF105" s="131"/>
      <c r="AG105" s="132">
        <f>'04.1 - Materiál zadavatel...'!J32</f>
        <v>0</v>
      </c>
      <c r="AH105" s="130"/>
      <c r="AI105" s="130"/>
      <c r="AJ105" s="130"/>
      <c r="AK105" s="130"/>
      <c r="AL105" s="130"/>
      <c r="AM105" s="130"/>
      <c r="AN105" s="132">
        <f>SUM(AG105,AT105)</f>
        <v>0</v>
      </c>
      <c r="AO105" s="130"/>
      <c r="AP105" s="130"/>
      <c r="AQ105" s="133" t="s">
        <v>88</v>
      </c>
      <c r="AR105" s="69"/>
      <c r="AS105" s="134">
        <v>0</v>
      </c>
      <c r="AT105" s="135">
        <f>ROUND(SUM(AV105:AW105),2)</f>
        <v>0</v>
      </c>
      <c r="AU105" s="136">
        <f>'04.1 - Materiál zadavatel...'!P120</f>
        <v>0</v>
      </c>
      <c r="AV105" s="135">
        <f>'04.1 - Materiál zadavatel...'!J35</f>
        <v>0</v>
      </c>
      <c r="AW105" s="135">
        <f>'04.1 - Materiál zadavatel...'!J36</f>
        <v>0</v>
      </c>
      <c r="AX105" s="135">
        <f>'04.1 - Materiál zadavatel...'!J37</f>
        <v>0</v>
      </c>
      <c r="AY105" s="135">
        <f>'04.1 - Materiál zadavatel...'!J38</f>
        <v>0</v>
      </c>
      <c r="AZ105" s="135">
        <f>'04.1 - Materiál zadavatel...'!F35</f>
        <v>0</v>
      </c>
      <c r="BA105" s="135">
        <f>'04.1 - Materiál zadavatel...'!F36</f>
        <v>0</v>
      </c>
      <c r="BB105" s="135">
        <f>'04.1 - Materiál zadavatel...'!F37</f>
        <v>0</v>
      </c>
      <c r="BC105" s="135">
        <f>'04.1 - Materiál zadavatel...'!F38</f>
        <v>0</v>
      </c>
      <c r="BD105" s="137">
        <f>'04.1 - Materiál zadavatel...'!F39</f>
        <v>0</v>
      </c>
      <c r="BE105" s="4"/>
      <c r="BT105" s="138" t="s">
        <v>84</v>
      </c>
      <c r="BV105" s="138" t="s">
        <v>77</v>
      </c>
      <c r="BW105" s="138" t="s">
        <v>115</v>
      </c>
      <c r="BX105" s="138" t="s">
        <v>113</v>
      </c>
      <c r="CL105" s="138" t="s">
        <v>1</v>
      </c>
    </row>
    <row r="106" s="7" customFormat="1" ht="16.5" customHeight="1">
      <c r="A106" s="7"/>
      <c r="B106" s="116"/>
      <c r="C106" s="117"/>
      <c r="D106" s="118" t="s">
        <v>116</v>
      </c>
      <c r="E106" s="118"/>
      <c r="F106" s="118"/>
      <c r="G106" s="118"/>
      <c r="H106" s="118"/>
      <c r="I106" s="119"/>
      <c r="J106" s="118" t="s">
        <v>117</v>
      </c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20">
        <f>ROUND(SUM(AG107:AG108),2)</f>
        <v>0</v>
      </c>
      <c r="AH106" s="119"/>
      <c r="AI106" s="119"/>
      <c r="AJ106" s="119"/>
      <c r="AK106" s="119"/>
      <c r="AL106" s="119"/>
      <c r="AM106" s="119"/>
      <c r="AN106" s="121">
        <f>SUM(AG106,AT106)</f>
        <v>0</v>
      </c>
      <c r="AO106" s="119"/>
      <c r="AP106" s="119"/>
      <c r="AQ106" s="122" t="s">
        <v>118</v>
      </c>
      <c r="AR106" s="123"/>
      <c r="AS106" s="124">
        <f>ROUND(SUM(AS107:AS108),2)</f>
        <v>0</v>
      </c>
      <c r="AT106" s="125">
        <f>ROUND(SUM(AV106:AW106),2)</f>
        <v>0</v>
      </c>
      <c r="AU106" s="126">
        <f>ROUND(SUM(AU107:AU108),5)</f>
        <v>0</v>
      </c>
      <c r="AV106" s="125">
        <f>ROUND(AZ106*L29,2)</f>
        <v>0</v>
      </c>
      <c r="AW106" s="125">
        <f>ROUND(BA106*L30,2)</f>
        <v>0</v>
      </c>
      <c r="AX106" s="125">
        <f>ROUND(BB106*L29,2)</f>
        <v>0</v>
      </c>
      <c r="AY106" s="125">
        <f>ROUND(BC106*L30,2)</f>
        <v>0</v>
      </c>
      <c r="AZ106" s="125">
        <f>ROUND(SUM(AZ107:AZ108),2)</f>
        <v>0</v>
      </c>
      <c r="BA106" s="125">
        <f>ROUND(SUM(BA107:BA108),2)</f>
        <v>0</v>
      </c>
      <c r="BB106" s="125">
        <f>ROUND(SUM(BB107:BB108),2)</f>
        <v>0</v>
      </c>
      <c r="BC106" s="125">
        <f>ROUND(SUM(BC107:BC108),2)</f>
        <v>0</v>
      </c>
      <c r="BD106" s="127">
        <f>ROUND(SUM(BD107:BD108),2)</f>
        <v>0</v>
      </c>
      <c r="BE106" s="7"/>
      <c r="BS106" s="128" t="s">
        <v>74</v>
      </c>
      <c r="BT106" s="128" t="s">
        <v>82</v>
      </c>
      <c r="BU106" s="128" t="s">
        <v>76</v>
      </c>
      <c r="BV106" s="128" t="s">
        <v>77</v>
      </c>
      <c r="BW106" s="128" t="s">
        <v>119</v>
      </c>
      <c r="BX106" s="128" t="s">
        <v>5</v>
      </c>
      <c r="CL106" s="128" t="s">
        <v>1</v>
      </c>
      <c r="CM106" s="128" t="s">
        <v>84</v>
      </c>
    </row>
    <row r="107" s="4" customFormat="1" ht="16.5" customHeight="1">
      <c r="A107" s="129" t="s">
        <v>85</v>
      </c>
      <c r="B107" s="67"/>
      <c r="C107" s="130"/>
      <c r="D107" s="130"/>
      <c r="E107" s="131" t="s">
        <v>120</v>
      </c>
      <c r="F107" s="131"/>
      <c r="G107" s="131"/>
      <c r="H107" s="131"/>
      <c r="I107" s="131"/>
      <c r="J107" s="130"/>
      <c r="K107" s="131" t="s">
        <v>121</v>
      </c>
      <c r="L107" s="131"/>
      <c r="M107" s="131"/>
      <c r="N107" s="131"/>
      <c r="O107" s="131"/>
      <c r="P107" s="131"/>
      <c r="Q107" s="131"/>
      <c r="R107" s="131"/>
      <c r="S107" s="131"/>
      <c r="T107" s="131"/>
      <c r="U107" s="131"/>
      <c r="V107" s="131"/>
      <c r="W107" s="131"/>
      <c r="X107" s="131"/>
      <c r="Y107" s="131"/>
      <c r="Z107" s="131"/>
      <c r="AA107" s="131"/>
      <c r="AB107" s="131"/>
      <c r="AC107" s="131"/>
      <c r="AD107" s="131"/>
      <c r="AE107" s="131"/>
      <c r="AF107" s="131"/>
      <c r="AG107" s="132">
        <f>'05.1 - Vedlejší a ostatní...'!J32</f>
        <v>0</v>
      </c>
      <c r="AH107" s="130"/>
      <c r="AI107" s="130"/>
      <c r="AJ107" s="130"/>
      <c r="AK107" s="130"/>
      <c r="AL107" s="130"/>
      <c r="AM107" s="130"/>
      <c r="AN107" s="132">
        <f>SUM(AG107,AT107)</f>
        <v>0</v>
      </c>
      <c r="AO107" s="130"/>
      <c r="AP107" s="130"/>
      <c r="AQ107" s="133" t="s">
        <v>88</v>
      </c>
      <c r="AR107" s="69"/>
      <c r="AS107" s="134">
        <v>0</v>
      </c>
      <c r="AT107" s="135">
        <f>ROUND(SUM(AV107:AW107),2)</f>
        <v>0</v>
      </c>
      <c r="AU107" s="136">
        <f>'05.1 - Vedlejší a ostatní...'!P121</f>
        <v>0</v>
      </c>
      <c r="AV107" s="135">
        <f>'05.1 - Vedlejší a ostatní...'!J35</f>
        <v>0</v>
      </c>
      <c r="AW107" s="135">
        <f>'05.1 - Vedlejší a ostatní...'!J36</f>
        <v>0</v>
      </c>
      <c r="AX107" s="135">
        <f>'05.1 - Vedlejší a ostatní...'!J37</f>
        <v>0</v>
      </c>
      <c r="AY107" s="135">
        <f>'05.1 - Vedlejší a ostatní...'!J38</f>
        <v>0</v>
      </c>
      <c r="AZ107" s="135">
        <f>'05.1 - Vedlejší a ostatní...'!F35</f>
        <v>0</v>
      </c>
      <c r="BA107" s="135">
        <f>'05.1 - Vedlejší a ostatní...'!F36</f>
        <v>0</v>
      </c>
      <c r="BB107" s="135">
        <f>'05.1 - Vedlejší a ostatní...'!F37</f>
        <v>0</v>
      </c>
      <c r="BC107" s="135">
        <f>'05.1 - Vedlejší a ostatní...'!F38</f>
        <v>0</v>
      </c>
      <c r="BD107" s="137">
        <f>'05.1 - Vedlejší a ostatní...'!F39</f>
        <v>0</v>
      </c>
      <c r="BE107" s="4"/>
      <c r="BT107" s="138" t="s">
        <v>84</v>
      </c>
      <c r="BV107" s="138" t="s">
        <v>77</v>
      </c>
      <c r="BW107" s="138" t="s">
        <v>122</v>
      </c>
      <c r="BX107" s="138" t="s">
        <v>119</v>
      </c>
      <c r="CL107" s="138" t="s">
        <v>1</v>
      </c>
    </row>
    <row r="108" s="4" customFormat="1" ht="16.5" customHeight="1">
      <c r="A108" s="129" t="s">
        <v>85</v>
      </c>
      <c r="B108" s="67"/>
      <c r="C108" s="130"/>
      <c r="D108" s="130"/>
      <c r="E108" s="131" t="s">
        <v>123</v>
      </c>
      <c r="F108" s="131"/>
      <c r="G108" s="131"/>
      <c r="H108" s="131"/>
      <c r="I108" s="131"/>
      <c r="J108" s="130"/>
      <c r="K108" s="131" t="s">
        <v>124</v>
      </c>
      <c r="L108" s="131"/>
      <c r="M108" s="131"/>
      <c r="N108" s="131"/>
      <c r="O108" s="131"/>
      <c r="P108" s="131"/>
      <c r="Q108" s="131"/>
      <c r="R108" s="131"/>
      <c r="S108" s="131"/>
      <c r="T108" s="131"/>
      <c r="U108" s="131"/>
      <c r="V108" s="131"/>
      <c r="W108" s="131"/>
      <c r="X108" s="131"/>
      <c r="Y108" s="131"/>
      <c r="Z108" s="131"/>
      <c r="AA108" s="131"/>
      <c r="AB108" s="131"/>
      <c r="AC108" s="131"/>
      <c r="AD108" s="131"/>
      <c r="AE108" s="131"/>
      <c r="AF108" s="131"/>
      <c r="AG108" s="132">
        <f>'05.2 - Náklady na dopravu'!J32</f>
        <v>0</v>
      </c>
      <c r="AH108" s="130"/>
      <c r="AI108" s="130"/>
      <c r="AJ108" s="130"/>
      <c r="AK108" s="130"/>
      <c r="AL108" s="130"/>
      <c r="AM108" s="130"/>
      <c r="AN108" s="132">
        <f>SUM(AG108,AT108)</f>
        <v>0</v>
      </c>
      <c r="AO108" s="130"/>
      <c r="AP108" s="130"/>
      <c r="AQ108" s="133" t="s">
        <v>88</v>
      </c>
      <c r="AR108" s="69"/>
      <c r="AS108" s="139">
        <v>0</v>
      </c>
      <c r="AT108" s="140">
        <f>ROUND(SUM(AV108:AW108),2)</f>
        <v>0</v>
      </c>
      <c r="AU108" s="141">
        <f>'05.2 - Náklady na dopravu'!P121</f>
        <v>0</v>
      </c>
      <c r="AV108" s="140">
        <f>'05.2 - Náklady na dopravu'!J35</f>
        <v>0</v>
      </c>
      <c r="AW108" s="140">
        <f>'05.2 - Náklady na dopravu'!J36</f>
        <v>0</v>
      </c>
      <c r="AX108" s="140">
        <f>'05.2 - Náklady na dopravu'!J37</f>
        <v>0</v>
      </c>
      <c r="AY108" s="140">
        <f>'05.2 - Náklady na dopravu'!J38</f>
        <v>0</v>
      </c>
      <c r="AZ108" s="140">
        <f>'05.2 - Náklady na dopravu'!F35</f>
        <v>0</v>
      </c>
      <c r="BA108" s="140">
        <f>'05.2 - Náklady na dopravu'!F36</f>
        <v>0</v>
      </c>
      <c r="BB108" s="140">
        <f>'05.2 - Náklady na dopravu'!F37</f>
        <v>0</v>
      </c>
      <c r="BC108" s="140">
        <f>'05.2 - Náklady na dopravu'!F38</f>
        <v>0</v>
      </c>
      <c r="BD108" s="142">
        <f>'05.2 - Náklady na dopravu'!F39</f>
        <v>0</v>
      </c>
      <c r="BE108" s="4"/>
      <c r="BT108" s="138" t="s">
        <v>84</v>
      </c>
      <c r="BV108" s="138" t="s">
        <v>77</v>
      </c>
      <c r="BW108" s="138" t="s">
        <v>125</v>
      </c>
      <c r="BX108" s="138" t="s">
        <v>119</v>
      </c>
      <c r="CL108" s="138" t="s">
        <v>1</v>
      </c>
    </row>
    <row r="109" s="2" customFormat="1" ht="30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41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64"/>
      <c r="AJ110" s="64"/>
      <c r="AK110" s="64"/>
      <c r="AL110" s="64"/>
      <c r="AM110" s="64"/>
      <c r="AN110" s="64"/>
      <c r="AO110" s="64"/>
      <c r="AP110" s="64"/>
      <c r="AQ110" s="64"/>
      <c r="AR110" s="41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</sheetData>
  <sheetProtection sheet="1" formatColumns="0" formatRows="0" objects="1" scenarios="1" spinCount="100000" saltValue="v/SU7ZzBBg/KmaDct9lh6FkjTEatA5W8zJCVND4TK0MbnwKqszkRyF9tD6mBnIMiG3nryhlE+C3DpO4pBXj4dA==" hashValue="wybKB/2KLh7AdHGSgKuI2OsN3jbsFoqf9afsQqHuE4x2c+Yqw8bRpAAcJAjULj6H4IkCk9nlmpyzsOTjDpOEBg==" algorithmName="SHA-512" password="CC35"/>
  <mergeCells count="94">
    <mergeCell ref="C92:G92"/>
    <mergeCell ref="D104:H104"/>
    <mergeCell ref="D98:H98"/>
    <mergeCell ref="D95:H95"/>
    <mergeCell ref="D101:H101"/>
    <mergeCell ref="E99:I99"/>
    <mergeCell ref="E96:I96"/>
    <mergeCell ref="E100:I100"/>
    <mergeCell ref="E102:I102"/>
    <mergeCell ref="E103:I103"/>
    <mergeCell ref="E97:I97"/>
    <mergeCell ref="I92:AF92"/>
    <mergeCell ref="J101:AF101"/>
    <mergeCell ref="J95:AF95"/>
    <mergeCell ref="J98:AF98"/>
    <mergeCell ref="J104:AF104"/>
    <mergeCell ref="K97:AF97"/>
    <mergeCell ref="K100:AF100"/>
    <mergeCell ref="K102:AF102"/>
    <mergeCell ref="K99:AF99"/>
    <mergeCell ref="K103:AF103"/>
    <mergeCell ref="K96:AF96"/>
    <mergeCell ref="L85:AO85"/>
    <mergeCell ref="E105:I105"/>
    <mergeCell ref="K105:AF105"/>
    <mergeCell ref="D106:H106"/>
    <mergeCell ref="J106:AF106"/>
    <mergeCell ref="E107:I107"/>
    <mergeCell ref="K107:AF107"/>
    <mergeCell ref="E108:I108"/>
    <mergeCell ref="K108:AF108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98:AM98"/>
    <mergeCell ref="AG104:AM104"/>
    <mergeCell ref="AG103:AM103"/>
    <mergeCell ref="AG102:AM102"/>
    <mergeCell ref="AG101:AM101"/>
    <mergeCell ref="AG97:AM97"/>
    <mergeCell ref="AG100:AM100"/>
    <mergeCell ref="AG92:AM92"/>
    <mergeCell ref="AG95:AM95"/>
    <mergeCell ref="AG99:AM99"/>
    <mergeCell ref="AG96:AM96"/>
    <mergeCell ref="AM87:AN87"/>
    <mergeCell ref="AM89:AP89"/>
    <mergeCell ref="AM90:AP90"/>
    <mergeCell ref="AN95:AP95"/>
    <mergeCell ref="AN97:AP97"/>
    <mergeCell ref="AN104:AP104"/>
    <mergeCell ref="AN103:AP103"/>
    <mergeCell ref="AN96:AP96"/>
    <mergeCell ref="AN92:AP92"/>
    <mergeCell ref="AN102:AP102"/>
    <mergeCell ref="AN99:AP99"/>
    <mergeCell ref="AN101:AP101"/>
    <mergeCell ref="AN100:AP100"/>
    <mergeCell ref="AN98:AP98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6" location="'01.1 - Zabezpečovací zaří...'!C2" display="/"/>
    <hyperlink ref="A97" location="'01.2 - Zemní práce PZS km...'!C2" display="/"/>
    <hyperlink ref="A99" location="'02.1 - Zabezpečovací zaří...'!C2" display="/"/>
    <hyperlink ref="A100" location="'02.2 - Zemní práce PZS km...'!C2" display="/"/>
    <hyperlink ref="A102" location="'03.1 - Oprava kabelizace ...'!C2" display="/"/>
    <hyperlink ref="A103" location="'03.2 - Zemní práce'!C2" display="/"/>
    <hyperlink ref="A105" location="'04.1 - Materiál zadavatel...'!C2" display="/"/>
    <hyperlink ref="A107" location="'05.1 - Vedlejší a ostatní...'!C2" display="/"/>
    <hyperlink ref="A108" location="'05.2 - Náklady na doprav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125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126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zabezpečení a výstroje trati v úseku Ejpovice - Radnice (D3)</v>
      </c>
      <c r="F7" s="147"/>
      <c r="G7" s="147"/>
      <c r="H7" s="147"/>
      <c r="L7" s="17"/>
    </row>
    <row r="8" hidden="1" s="1" customFormat="1" ht="12" customHeight="1">
      <c r="B8" s="17"/>
      <c r="D8" s="147" t="s">
        <v>127</v>
      </c>
      <c r="L8" s="17"/>
    </row>
    <row r="9" hidden="1" s="2" customFormat="1" ht="16.5" customHeight="1">
      <c r="A9" s="35"/>
      <c r="B9" s="41"/>
      <c r="C9" s="35"/>
      <c r="D9" s="35"/>
      <c r="E9" s="148" t="s">
        <v>1181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129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1202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29. 4. 2021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ROUND((SUM(BE121:BE141)),  2)</f>
        <v>0</v>
      </c>
      <c r="G35" s="35"/>
      <c r="H35" s="35"/>
      <c r="I35" s="161">
        <v>0.20999999999999999</v>
      </c>
      <c r="J35" s="160">
        <f>ROUND(((SUM(BE121:BE141))*I35),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ROUND((SUM(BF121:BF141)),  2)</f>
        <v>0</v>
      </c>
      <c r="G36" s="35"/>
      <c r="H36" s="35"/>
      <c r="I36" s="161">
        <v>0.14999999999999999</v>
      </c>
      <c r="J36" s="160">
        <f>ROUND(((SUM(BF121:BF141))*I36),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ROUND((SUM(BG121:BG141)),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ROUND((SUM(BH121:BH141)),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ROUND((SUM(BI121:BI141)),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zabezpečení a výstroje trati v úseku Ejpovice - Radnice (D3)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127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1181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129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05.2 - Náklady na dopravu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úsek Ejpovice - Radnice</v>
      </c>
      <c r="G91" s="37"/>
      <c r="H91" s="37"/>
      <c r="I91" s="29" t="s">
        <v>22</v>
      </c>
      <c r="J91" s="76" t="str">
        <f>IF(J14="","",J14)</f>
        <v>29. 4. 2021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132</v>
      </c>
      <c r="D96" s="182"/>
      <c r="E96" s="182"/>
      <c r="F96" s="182"/>
      <c r="G96" s="182"/>
      <c r="H96" s="182"/>
      <c r="I96" s="182"/>
      <c r="J96" s="183" t="s">
        <v>133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134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135</v>
      </c>
    </row>
    <row r="99" hidden="1" s="10" customFormat="1" ht="24.96" customHeight="1">
      <c r="A99" s="10"/>
      <c r="B99" s="228"/>
      <c r="C99" s="229"/>
      <c r="D99" s="230" t="s">
        <v>1203</v>
      </c>
      <c r="E99" s="231"/>
      <c r="F99" s="231"/>
      <c r="G99" s="231"/>
      <c r="H99" s="231"/>
      <c r="I99" s="231"/>
      <c r="J99" s="232">
        <f>J122</f>
        <v>0</v>
      </c>
      <c r="K99" s="229"/>
      <c r="L99" s="23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136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80" t="str">
        <f>E7</f>
        <v>Oprava zabezpečení a výstroje trati v úseku Ejpovice - Radnice (D3)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127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1181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129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05.2 - Náklady na dopravu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úsek Ejpovice - Radnice</v>
      </c>
      <c r="G115" s="37"/>
      <c r="H115" s="37"/>
      <c r="I115" s="29" t="s">
        <v>22</v>
      </c>
      <c r="J115" s="76" t="str">
        <f>IF(J14="","",J14)</f>
        <v>29. 4. 2021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železnic,státní organizace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5"/>
      <c r="B120" s="186"/>
      <c r="C120" s="187" t="s">
        <v>137</v>
      </c>
      <c r="D120" s="188" t="s">
        <v>60</v>
      </c>
      <c r="E120" s="188" t="s">
        <v>56</v>
      </c>
      <c r="F120" s="188" t="s">
        <v>57</v>
      </c>
      <c r="G120" s="188" t="s">
        <v>138</v>
      </c>
      <c r="H120" s="188" t="s">
        <v>139</v>
      </c>
      <c r="I120" s="188" t="s">
        <v>140</v>
      </c>
      <c r="J120" s="188" t="s">
        <v>133</v>
      </c>
      <c r="K120" s="189" t="s">
        <v>141</v>
      </c>
      <c r="L120" s="190"/>
      <c r="M120" s="97" t="s">
        <v>1</v>
      </c>
      <c r="N120" s="98" t="s">
        <v>39</v>
      </c>
      <c r="O120" s="98" t="s">
        <v>142</v>
      </c>
      <c r="P120" s="98" t="s">
        <v>143</v>
      </c>
      <c r="Q120" s="98" t="s">
        <v>144</v>
      </c>
      <c r="R120" s="98" t="s">
        <v>145</v>
      </c>
      <c r="S120" s="98" t="s">
        <v>146</v>
      </c>
      <c r="T120" s="98" t="s">
        <v>147</v>
      </c>
      <c r="U120" s="99" t="s">
        <v>148</v>
      </c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5"/>
      <c r="B121" s="36"/>
      <c r="C121" s="104" t="s">
        <v>149</v>
      </c>
      <c r="D121" s="37"/>
      <c r="E121" s="37"/>
      <c r="F121" s="37"/>
      <c r="G121" s="37"/>
      <c r="H121" s="37"/>
      <c r="I121" s="37"/>
      <c r="J121" s="191">
        <f>BK121</f>
        <v>0</v>
      </c>
      <c r="K121" s="37"/>
      <c r="L121" s="41"/>
      <c r="M121" s="100"/>
      <c r="N121" s="192"/>
      <c r="O121" s="101"/>
      <c r="P121" s="193">
        <f>P122</f>
        <v>0</v>
      </c>
      <c r="Q121" s="101"/>
      <c r="R121" s="193">
        <f>R122</f>
        <v>0</v>
      </c>
      <c r="S121" s="101"/>
      <c r="T121" s="193">
        <f>T122</f>
        <v>0</v>
      </c>
      <c r="U121" s="102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135</v>
      </c>
      <c r="BK121" s="194">
        <f>BK122</f>
        <v>0</v>
      </c>
    </row>
    <row r="122" s="12" customFormat="1" ht="25.92" customHeight="1">
      <c r="A122" s="12"/>
      <c r="B122" s="239"/>
      <c r="C122" s="240"/>
      <c r="D122" s="241" t="s">
        <v>74</v>
      </c>
      <c r="E122" s="242" t="s">
        <v>1204</v>
      </c>
      <c r="F122" s="242" t="s">
        <v>1205</v>
      </c>
      <c r="G122" s="240"/>
      <c r="H122" s="240"/>
      <c r="I122" s="243"/>
      <c r="J122" s="244">
        <f>BK122</f>
        <v>0</v>
      </c>
      <c r="K122" s="240"/>
      <c r="L122" s="245"/>
      <c r="M122" s="246"/>
      <c r="N122" s="247"/>
      <c r="O122" s="247"/>
      <c r="P122" s="248">
        <f>SUM(P123:P141)</f>
        <v>0</v>
      </c>
      <c r="Q122" s="247"/>
      <c r="R122" s="248">
        <f>SUM(R123:R141)</f>
        <v>0</v>
      </c>
      <c r="S122" s="247"/>
      <c r="T122" s="248">
        <f>SUM(T123:T141)</f>
        <v>0</v>
      </c>
      <c r="U122" s="249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0" t="s">
        <v>168</v>
      </c>
      <c r="AT122" s="251" t="s">
        <v>74</v>
      </c>
      <c r="AU122" s="251" t="s">
        <v>75</v>
      </c>
      <c r="AY122" s="250" t="s">
        <v>155</v>
      </c>
      <c r="BK122" s="252">
        <f>SUM(BK123:BK141)</f>
        <v>0</v>
      </c>
    </row>
    <row r="123" s="2" customFormat="1">
      <c r="A123" s="35"/>
      <c r="B123" s="36"/>
      <c r="C123" s="214" t="s">
        <v>82</v>
      </c>
      <c r="D123" s="214" t="s">
        <v>163</v>
      </c>
      <c r="E123" s="215" t="s">
        <v>1206</v>
      </c>
      <c r="F123" s="216" t="s">
        <v>1207</v>
      </c>
      <c r="G123" s="217" t="s">
        <v>160</v>
      </c>
      <c r="H123" s="218">
        <v>4</v>
      </c>
      <c r="I123" s="219"/>
      <c r="J123" s="220">
        <f>ROUND(I123*H123,2)</f>
        <v>0</v>
      </c>
      <c r="K123" s="216" t="s">
        <v>154</v>
      </c>
      <c r="L123" s="41"/>
      <c r="M123" s="221" t="s">
        <v>1</v>
      </c>
      <c r="N123" s="222" t="s">
        <v>40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5">
        <f>S123*H123</f>
        <v>0</v>
      </c>
      <c r="U123" s="206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1208</v>
      </c>
      <c r="AT123" s="207" t="s">
        <v>163</v>
      </c>
      <c r="AU123" s="207" t="s">
        <v>82</v>
      </c>
      <c r="AY123" s="14" t="s">
        <v>155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82</v>
      </c>
      <c r="BK123" s="208">
        <f>ROUND(I123*H123,2)</f>
        <v>0</v>
      </c>
      <c r="BL123" s="14" t="s">
        <v>1208</v>
      </c>
      <c r="BM123" s="207" t="s">
        <v>1209</v>
      </c>
    </row>
    <row r="124" s="2" customFormat="1">
      <c r="A124" s="35"/>
      <c r="B124" s="36"/>
      <c r="C124" s="37"/>
      <c r="D124" s="209" t="s">
        <v>157</v>
      </c>
      <c r="E124" s="37"/>
      <c r="F124" s="210" t="s">
        <v>1210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157</v>
      </c>
      <c r="AU124" s="14" t="s">
        <v>82</v>
      </c>
    </row>
    <row r="125" s="2" customFormat="1">
      <c r="A125" s="35"/>
      <c r="B125" s="36"/>
      <c r="C125" s="214" t="s">
        <v>84</v>
      </c>
      <c r="D125" s="214" t="s">
        <v>163</v>
      </c>
      <c r="E125" s="215" t="s">
        <v>1211</v>
      </c>
      <c r="F125" s="216" t="s">
        <v>1212</v>
      </c>
      <c r="G125" s="217" t="s">
        <v>160</v>
      </c>
      <c r="H125" s="218">
        <v>60</v>
      </c>
      <c r="I125" s="219"/>
      <c r="J125" s="220">
        <f>ROUND(I125*H125,2)</f>
        <v>0</v>
      </c>
      <c r="K125" s="216" t="s">
        <v>154</v>
      </c>
      <c r="L125" s="41"/>
      <c r="M125" s="221" t="s">
        <v>1</v>
      </c>
      <c r="N125" s="222" t="s">
        <v>40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5">
        <f>S125*H125</f>
        <v>0</v>
      </c>
      <c r="U125" s="206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1208</v>
      </c>
      <c r="AT125" s="207" t="s">
        <v>163</v>
      </c>
      <c r="AU125" s="207" t="s">
        <v>82</v>
      </c>
      <c r="AY125" s="14" t="s">
        <v>155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82</v>
      </c>
      <c r="BK125" s="208">
        <f>ROUND(I125*H125,2)</f>
        <v>0</v>
      </c>
      <c r="BL125" s="14" t="s">
        <v>1208</v>
      </c>
      <c r="BM125" s="207" t="s">
        <v>1213</v>
      </c>
    </row>
    <row r="126" s="2" customFormat="1">
      <c r="A126" s="35"/>
      <c r="B126" s="36"/>
      <c r="C126" s="37"/>
      <c r="D126" s="209" t="s">
        <v>157</v>
      </c>
      <c r="E126" s="37"/>
      <c r="F126" s="210" t="s">
        <v>1214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157</v>
      </c>
      <c r="AU126" s="14" t="s">
        <v>82</v>
      </c>
    </row>
    <row r="127" s="2" customFormat="1">
      <c r="A127" s="35"/>
      <c r="B127" s="36"/>
      <c r="C127" s="37"/>
      <c r="D127" s="209" t="s">
        <v>245</v>
      </c>
      <c r="E127" s="37"/>
      <c r="F127" s="223" t="s">
        <v>1215</v>
      </c>
      <c r="G127" s="37"/>
      <c r="H127" s="37"/>
      <c r="I127" s="211"/>
      <c r="J127" s="37"/>
      <c r="K127" s="37"/>
      <c r="L127" s="41"/>
      <c r="M127" s="212"/>
      <c r="N127" s="213"/>
      <c r="O127" s="88"/>
      <c r="P127" s="88"/>
      <c r="Q127" s="88"/>
      <c r="R127" s="88"/>
      <c r="S127" s="88"/>
      <c r="T127" s="88"/>
      <c r="U127" s="89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245</v>
      </c>
      <c r="AU127" s="14" t="s">
        <v>82</v>
      </c>
    </row>
    <row r="128" s="2" customFormat="1" ht="55.5" customHeight="1">
      <c r="A128" s="35"/>
      <c r="B128" s="36"/>
      <c r="C128" s="214" t="s">
        <v>162</v>
      </c>
      <c r="D128" s="214" t="s">
        <v>163</v>
      </c>
      <c r="E128" s="215" t="s">
        <v>1216</v>
      </c>
      <c r="F128" s="216" t="s">
        <v>1217</v>
      </c>
      <c r="G128" s="217" t="s">
        <v>1218</v>
      </c>
      <c r="H128" s="218">
        <v>10</v>
      </c>
      <c r="I128" s="219"/>
      <c r="J128" s="220">
        <f>ROUND(I128*H128,2)</f>
        <v>0</v>
      </c>
      <c r="K128" s="216" t="s">
        <v>154</v>
      </c>
      <c r="L128" s="41"/>
      <c r="M128" s="221" t="s">
        <v>1</v>
      </c>
      <c r="N128" s="222" t="s">
        <v>40</v>
      </c>
      <c r="O128" s="88"/>
      <c r="P128" s="205">
        <f>O128*H128</f>
        <v>0</v>
      </c>
      <c r="Q128" s="205">
        <v>0</v>
      </c>
      <c r="R128" s="205">
        <f>Q128*H128</f>
        <v>0</v>
      </c>
      <c r="S128" s="205">
        <v>0</v>
      </c>
      <c r="T128" s="205">
        <f>S128*H128</f>
        <v>0</v>
      </c>
      <c r="U128" s="206" t="s">
        <v>1</v>
      </c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7" t="s">
        <v>1208</v>
      </c>
      <c r="AT128" s="207" t="s">
        <v>163</v>
      </c>
      <c r="AU128" s="207" t="s">
        <v>82</v>
      </c>
      <c r="AY128" s="14" t="s">
        <v>155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4" t="s">
        <v>82</v>
      </c>
      <c r="BK128" s="208">
        <f>ROUND(I128*H128,2)</f>
        <v>0</v>
      </c>
      <c r="BL128" s="14" t="s">
        <v>1208</v>
      </c>
      <c r="BM128" s="207" t="s">
        <v>1219</v>
      </c>
    </row>
    <row r="129" s="2" customFormat="1">
      <c r="A129" s="35"/>
      <c r="B129" s="36"/>
      <c r="C129" s="37"/>
      <c r="D129" s="209" t="s">
        <v>157</v>
      </c>
      <c r="E129" s="37"/>
      <c r="F129" s="210" t="s">
        <v>1220</v>
      </c>
      <c r="G129" s="37"/>
      <c r="H129" s="37"/>
      <c r="I129" s="211"/>
      <c r="J129" s="37"/>
      <c r="K129" s="37"/>
      <c r="L129" s="41"/>
      <c r="M129" s="212"/>
      <c r="N129" s="213"/>
      <c r="O129" s="88"/>
      <c r="P129" s="88"/>
      <c r="Q129" s="88"/>
      <c r="R129" s="88"/>
      <c r="S129" s="88"/>
      <c r="T129" s="88"/>
      <c r="U129" s="89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157</v>
      </c>
      <c r="AU129" s="14" t="s">
        <v>82</v>
      </c>
    </row>
    <row r="130" s="2" customFormat="1">
      <c r="A130" s="35"/>
      <c r="B130" s="36"/>
      <c r="C130" s="37"/>
      <c r="D130" s="209" t="s">
        <v>245</v>
      </c>
      <c r="E130" s="37"/>
      <c r="F130" s="223" t="s">
        <v>1221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245</v>
      </c>
      <c r="AU130" s="14" t="s">
        <v>82</v>
      </c>
    </row>
    <row r="131" s="2" customFormat="1">
      <c r="A131" s="35"/>
      <c r="B131" s="36"/>
      <c r="C131" s="214" t="s">
        <v>168</v>
      </c>
      <c r="D131" s="214" t="s">
        <v>163</v>
      </c>
      <c r="E131" s="215" t="s">
        <v>1222</v>
      </c>
      <c r="F131" s="216" t="s">
        <v>1223</v>
      </c>
      <c r="G131" s="217" t="s">
        <v>1218</v>
      </c>
      <c r="H131" s="218">
        <v>30</v>
      </c>
      <c r="I131" s="219"/>
      <c r="J131" s="220">
        <f>ROUND(I131*H131,2)</f>
        <v>0</v>
      </c>
      <c r="K131" s="216" t="s">
        <v>154</v>
      </c>
      <c r="L131" s="41"/>
      <c r="M131" s="221" t="s">
        <v>1</v>
      </c>
      <c r="N131" s="222" t="s">
        <v>40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5">
        <f>S131*H131</f>
        <v>0</v>
      </c>
      <c r="U131" s="206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1208</v>
      </c>
      <c r="AT131" s="207" t="s">
        <v>163</v>
      </c>
      <c r="AU131" s="207" t="s">
        <v>82</v>
      </c>
      <c r="AY131" s="14" t="s">
        <v>155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82</v>
      </c>
      <c r="BK131" s="208">
        <f>ROUND(I131*H131,2)</f>
        <v>0</v>
      </c>
      <c r="BL131" s="14" t="s">
        <v>1208</v>
      </c>
      <c r="BM131" s="207" t="s">
        <v>1224</v>
      </c>
    </row>
    <row r="132" s="2" customFormat="1">
      <c r="A132" s="35"/>
      <c r="B132" s="36"/>
      <c r="C132" s="37"/>
      <c r="D132" s="209" t="s">
        <v>157</v>
      </c>
      <c r="E132" s="37"/>
      <c r="F132" s="210" t="s">
        <v>1225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157</v>
      </c>
      <c r="AU132" s="14" t="s">
        <v>82</v>
      </c>
    </row>
    <row r="133" s="2" customFormat="1">
      <c r="A133" s="35"/>
      <c r="B133" s="36"/>
      <c r="C133" s="37"/>
      <c r="D133" s="209" t="s">
        <v>245</v>
      </c>
      <c r="E133" s="37"/>
      <c r="F133" s="223" t="s">
        <v>1221</v>
      </c>
      <c r="G133" s="37"/>
      <c r="H133" s="37"/>
      <c r="I133" s="211"/>
      <c r="J133" s="37"/>
      <c r="K133" s="37"/>
      <c r="L133" s="41"/>
      <c r="M133" s="212"/>
      <c r="N133" s="213"/>
      <c r="O133" s="88"/>
      <c r="P133" s="88"/>
      <c r="Q133" s="88"/>
      <c r="R133" s="88"/>
      <c r="S133" s="88"/>
      <c r="T133" s="88"/>
      <c r="U133" s="89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245</v>
      </c>
      <c r="AU133" s="14" t="s">
        <v>82</v>
      </c>
    </row>
    <row r="134" s="2" customFormat="1" ht="21.75" customHeight="1">
      <c r="A134" s="35"/>
      <c r="B134" s="36"/>
      <c r="C134" s="214" t="s">
        <v>172</v>
      </c>
      <c r="D134" s="214" t="s">
        <v>163</v>
      </c>
      <c r="E134" s="215" t="s">
        <v>1226</v>
      </c>
      <c r="F134" s="216" t="s">
        <v>1227</v>
      </c>
      <c r="G134" s="217" t="s">
        <v>1218</v>
      </c>
      <c r="H134" s="218">
        <v>5</v>
      </c>
      <c r="I134" s="219"/>
      <c r="J134" s="220">
        <f>ROUND(I134*H134,2)</f>
        <v>0</v>
      </c>
      <c r="K134" s="216" t="s">
        <v>154</v>
      </c>
      <c r="L134" s="41"/>
      <c r="M134" s="221" t="s">
        <v>1</v>
      </c>
      <c r="N134" s="222" t="s">
        <v>40</v>
      </c>
      <c r="O134" s="88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5">
        <f>S134*H134</f>
        <v>0</v>
      </c>
      <c r="U134" s="206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1208</v>
      </c>
      <c r="AT134" s="207" t="s">
        <v>163</v>
      </c>
      <c r="AU134" s="207" t="s">
        <v>82</v>
      </c>
      <c r="AY134" s="14" t="s">
        <v>155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4" t="s">
        <v>82</v>
      </c>
      <c r="BK134" s="208">
        <f>ROUND(I134*H134,2)</f>
        <v>0</v>
      </c>
      <c r="BL134" s="14" t="s">
        <v>1208</v>
      </c>
      <c r="BM134" s="207" t="s">
        <v>1228</v>
      </c>
    </row>
    <row r="135" s="2" customFormat="1">
      <c r="A135" s="35"/>
      <c r="B135" s="36"/>
      <c r="C135" s="37"/>
      <c r="D135" s="209" t="s">
        <v>157</v>
      </c>
      <c r="E135" s="37"/>
      <c r="F135" s="210" t="s">
        <v>1229</v>
      </c>
      <c r="G135" s="37"/>
      <c r="H135" s="37"/>
      <c r="I135" s="211"/>
      <c r="J135" s="37"/>
      <c r="K135" s="37"/>
      <c r="L135" s="41"/>
      <c r="M135" s="212"/>
      <c r="N135" s="213"/>
      <c r="O135" s="88"/>
      <c r="P135" s="88"/>
      <c r="Q135" s="88"/>
      <c r="R135" s="88"/>
      <c r="S135" s="88"/>
      <c r="T135" s="88"/>
      <c r="U135" s="89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157</v>
      </c>
      <c r="AU135" s="14" t="s">
        <v>82</v>
      </c>
    </row>
    <row r="136" s="2" customFormat="1">
      <c r="A136" s="35"/>
      <c r="B136" s="36"/>
      <c r="C136" s="214" t="s">
        <v>176</v>
      </c>
      <c r="D136" s="214" t="s">
        <v>163</v>
      </c>
      <c r="E136" s="215" t="s">
        <v>1230</v>
      </c>
      <c r="F136" s="216" t="s">
        <v>1231</v>
      </c>
      <c r="G136" s="217" t="s">
        <v>1218</v>
      </c>
      <c r="H136" s="218">
        <v>20</v>
      </c>
      <c r="I136" s="219"/>
      <c r="J136" s="220">
        <f>ROUND(I136*H136,2)</f>
        <v>0</v>
      </c>
      <c r="K136" s="216" t="s">
        <v>154</v>
      </c>
      <c r="L136" s="41"/>
      <c r="M136" s="221" t="s">
        <v>1</v>
      </c>
      <c r="N136" s="222" t="s">
        <v>40</v>
      </c>
      <c r="O136" s="88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5">
        <f>S136*H136</f>
        <v>0</v>
      </c>
      <c r="U136" s="206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1208</v>
      </c>
      <c r="AT136" s="207" t="s">
        <v>163</v>
      </c>
      <c r="AU136" s="207" t="s">
        <v>82</v>
      </c>
      <c r="AY136" s="14" t="s">
        <v>155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4" t="s">
        <v>82</v>
      </c>
      <c r="BK136" s="208">
        <f>ROUND(I136*H136,2)</f>
        <v>0</v>
      </c>
      <c r="BL136" s="14" t="s">
        <v>1208</v>
      </c>
      <c r="BM136" s="207" t="s">
        <v>1232</v>
      </c>
    </row>
    <row r="137" s="2" customFormat="1">
      <c r="A137" s="35"/>
      <c r="B137" s="36"/>
      <c r="C137" s="37"/>
      <c r="D137" s="209" t="s">
        <v>157</v>
      </c>
      <c r="E137" s="37"/>
      <c r="F137" s="210" t="s">
        <v>1233</v>
      </c>
      <c r="G137" s="37"/>
      <c r="H137" s="37"/>
      <c r="I137" s="211"/>
      <c r="J137" s="37"/>
      <c r="K137" s="37"/>
      <c r="L137" s="41"/>
      <c r="M137" s="212"/>
      <c r="N137" s="213"/>
      <c r="O137" s="88"/>
      <c r="P137" s="88"/>
      <c r="Q137" s="88"/>
      <c r="R137" s="88"/>
      <c r="S137" s="88"/>
      <c r="T137" s="88"/>
      <c r="U137" s="89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157</v>
      </c>
      <c r="AU137" s="14" t="s">
        <v>82</v>
      </c>
    </row>
    <row r="138" s="2" customFormat="1" ht="21.75" customHeight="1">
      <c r="A138" s="35"/>
      <c r="B138" s="36"/>
      <c r="C138" s="214" t="s">
        <v>180</v>
      </c>
      <c r="D138" s="214" t="s">
        <v>163</v>
      </c>
      <c r="E138" s="215" t="s">
        <v>1234</v>
      </c>
      <c r="F138" s="216" t="s">
        <v>1235</v>
      </c>
      <c r="G138" s="217" t="s">
        <v>1218</v>
      </c>
      <c r="H138" s="218">
        <v>5</v>
      </c>
      <c r="I138" s="219"/>
      <c r="J138" s="220">
        <f>ROUND(I138*H138,2)</f>
        <v>0</v>
      </c>
      <c r="K138" s="216" t="s">
        <v>154</v>
      </c>
      <c r="L138" s="41"/>
      <c r="M138" s="221" t="s">
        <v>1</v>
      </c>
      <c r="N138" s="222" t="s">
        <v>40</v>
      </c>
      <c r="O138" s="88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5">
        <f>S138*H138</f>
        <v>0</v>
      </c>
      <c r="U138" s="206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1208</v>
      </c>
      <c r="AT138" s="207" t="s">
        <v>163</v>
      </c>
      <c r="AU138" s="207" t="s">
        <v>82</v>
      </c>
      <c r="AY138" s="14" t="s">
        <v>155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82</v>
      </c>
      <c r="BK138" s="208">
        <f>ROUND(I138*H138,2)</f>
        <v>0</v>
      </c>
      <c r="BL138" s="14" t="s">
        <v>1208</v>
      </c>
      <c r="BM138" s="207" t="s">
        <v>1236</v>
      </c>
    </row>
    <row r="139" s="2" customFormat="1">
      <c r="A139" s="35"/>
      <c r="B139" s="36"/>
      <c r="C139" s="37"/>
      <c r="D139" s="209" t="s">
        <v>157</v>
      </c>
      <c r="E139" s="37"/>
      <c r="F139" s="210" t="s">
        <v>1237</v>
      </c>
      <c r="G139" s="37"/>
      <c r="H139" s="37"/>
      <c r="I139" s="211"/>
      <c r="J139" s="37"/>
      <c r="K139" s="37"/>
      <c r="L139" s="41"/>
      <c r="M139" s="212"/>
      <c r="N139" s="213"/>
      <c r="O139" s="88"/>
      <c r="P139" s="88"/>
      <c r="Q139" s="88"/>
      <c r="R139" s="88"/>
      <c r="S139" s="88"/>
      <c r="T139" s="88"/>
      <c r="U139" s="89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157</v>
      </c>
      <c r="AU139" s="14" t="s">
        <v>82</v>
      </c>
    </row>
    <row r="140" s="2" customFormat="1">
      <c r="A140" s="35"/>
      <c r="B140" s="36"/>
      <c r="C140" s="214" t="s">
        <v>185</v>
      </c>
      <c r="D140" s="214" t="s">
        <v>163</v>
      </c>
      <c r="E140" s="215" t="s">
        <v>1238</v>
      </c>
      <c r="F140" s="216" t="s">
        <v>1239</v>
      </c>
      <c r="G140" s="217" t="s">
        <v>1218</v>
      </c>
      <c r="H140" s="218">
        <v>20</v>
      </c>
      <c r="I140" s="219"/>
      <c r="J140" s="220">
        <f>ROUND(I140*H140,2)</f>
        <v>0</v>
      </c>
      <c r="K140" s="216" t="s">
        <v>154</v>
      </c>
      <c r="L140" s="41"/>
      <c r="M140" s="221" t="s">
        <v>1</v>
      </c>
      <c r="N140" s="222" t="s">
        <v>40</v>
      </c>
      <c r="O140" s="88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5">
        <f>S140*H140</f>
        <v>0</v>
      </c>
      <c r="U140" s="206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7" t="s">
        <v>1208</v>
      </c>
      <c r="AT140" s="207" t="s">
        <v>163</v>
      </c>
      <c r="AU140" s="207" t="s">
        <v>82</v>
      </c>
      <c r="AY140" s="14" t="s">
        <v>155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4" t="s">
        <v>82</v>
      </c>
      <c r="BK140" s="208">
        <f>ROUND(I140*H140,2)</f>
        <v>0</v>
      </c>
      <c r="BL140" s="14" t="s">
        <v>1208</v>
      </c>
      <c r="BM140" s="207" t="s">
        <v>1240</v>
      </c>
    </row>
    <row r="141" s="2" customFormat="1">
      <c r="A141" s="35"/>
      <c r="B141" s="36"/>
      <c r="C141" s="37"/>
      <c r="D141" s="209" t="s">
        <v>157</v>
      </c>
      <c r="E141" s="37"/>
      <c r="F141" s="210" t="s">
        <v>1241</v>
      </c>
      <c r="G141" s="37"/>
      <c r="H141" s="37"/>
      <c r="I141" s="211"/>
      <c r="J141" s="37"/>
      <c r="K141" s="37"/>
      <c r="L141" s="41"/>
      <c r="M141" s="224"/>
      <c r="N141" s="225"/>
      <c r="O141" s="226"/>
      <c r="P141" s="226"/>
      <c r="Q141" s="226"/>
      <c r="R141" s="226"/>
      <c r="S141" s="226"/>
      <c r="T141" s="226"/>
      <c r="U141" s="227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157</v>
      </c>
      <c r="AU141" s="14" t="s">
        <v>82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VnarwhFN0E092oq3OcXkaZtYTIQTQs8YeX40eV/cP7YYqRrBYZRVe12j/Z/FOmERFn16kiynVhGq44TrrHLPVw==" hashValue="zjkmY2eSUqGW2VKVbsxfjRjE1CnwNwEML2V5ovPlPsfBw2SuxkiYgrQzWHRvXub5020pHS3SRH0n3IJypqLwzQ==" algorithmName="SHA-512" password="CC35"/>
  <autoFilter ref="C120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126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zabezpečení a výstroje trati v úseku Ejpovice - Radnice (D3)</v>
      </c>
      <c r="F7" s="147"/>
      <c r="G7" s="147"/>
      <c r="H7" s="147"/>
      <c r="L7" s="17"/>
    </row>
    <row r="8" hidden="1" s="1" customFormat="1" ht="12" customHeight="1">
      <c r="B8" s="17"/>
      <c r="D8" s="147" t="s">
        <v>127</v>
      </c>
      <c r="L8" s="17"/>
    </row>
    <row r="9" hidden="1" s="2" customFormat="1" ht="16.5" customHeight="1">
      <c r="A9" s="35"/>
      <c r="B9" s="41"/>
      <c r="C9" s="35"/>
      <c r="D9" s="35"/>
      <c r="E9" s="148" t="s">
        <v>128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129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130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29. 4. 2021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ROUND((SUM(BE120:BE348)),  2)</f>
        <v>0</v>
      </c>
      <c r="G35" s="35"/>
      <c r="H35" s="35"/>
      <c r="I35" s="161">
        <v>0.20999999999999999</v>
      </c>
      <c r="J35" s="160">
        <f>ROUND(((SUM(BE120:BE348))*I35),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ROUND((SUM(BF120:BF348)),  2)</f>
        <v>0</v>
      </c>
      <c r="G36" s="35"/>
      <c r="H36" s="35"/>
      <c r="I36" s="161">
        <v>0.14999999999999999</v>
      </c>
      <c r="J36" s="160">
        <f>ROUND(((SUM(BF120:BF348))*I36),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ROUND((SUM(BG120:BG348)),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ROUND((SUM(BH120:BH348)),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ROUND((SUM(BI120:BI348)),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zabezpečení a výstroje trati v úseku Ejpovice - Radnice (D3)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127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128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129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01.1 - Zabezpečovací zařízení PZS km 10,504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úsek Ejpovice - Radnice</v>
      </c>
      <c r="G91" s="37"/>
      <c r="H91" s="37"/>
      <c r="I91" s="29" t="s">
        <v>22</v>
      </c>
      <c r="J91" s="76" t="str">
        <f>IF(J14="","",J14)</f>
        <v>29. 4. 2021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132</v>
      </c>
      <c r="D96" s="182"/>
      <c r="E96" s="182"/>
      <c r="F96" s="182"/>
      <c r="G96" s="182"/>
      <c r="H96" s="182"/>
      <c r="I96" s="182"/>
      <c r="J96" s="183" t="s">
        <v>133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134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135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136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Oprava zabezpečení a výstroje trati v úseku Ejpovice - Radnice (D3)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127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128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129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01.1 - Zabezpečovací zařízení PZS km 10,504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úsek Ejpovice - Radnice</v>
      </c>
      <c r="G114" s="37"/>
      <c r="H114" s="37"/>
      <c r="I114" s="29" t="s">
        <v>22</v>
      </c>
      <c r="J114" s="76" t="str">
        <f>IF(J14="","",J14)</f>
        <v>29. 4. 2021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137</v>
      </c>
      <c r="D119" s="188" t="s">
        <v>60</v>
      </c>
      <c r="E119" s="188" t="s">
        <v>56</v>
      </c>
      <c r="F119" s="188" t="s">
        <v>57</v>
      </c>
      <c r="G119" s="188" t="s">
        <v>138</v>
      </c>
      <c r="H119" s="188" t="s">
        <v>139</v>
      </c>
      <c r="I119" s="188" t="s">
        <v>140</v>
      </c>
      <c r="J119" s="188" t="s">
        <v>133</v>
      </c>
      <c r="K119" s="189" t="s">
        <v>141</v>
      </c>
      <c r="L119" s="190"/>
      <c r="M119" s="97" t="s">
        <v>1</v>
      </c>
      <c r="N119" s="98" t="s">
        <v>39</v>
      </c>
      <c r="O119" s="98" t="s">
        <v>142</v>
      </c>
      <c r="P119" s="98" t="s">
        <v>143</v>
      </c>
      <c r="Q119" s="98" t="s">
        <v>144</v>
      </c>
      <c r="R119" s="98" t="s">
        <v>145</v>
      </c>
      <c r="S119" s="98" t="s">
        <v>146</v>
      </c>
      <c r="T119" s="98" t="s">
        <v>147</v>
      </c>
      <c r="U119" s="99" t="s">
        <v>148</v>
      </c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149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SUM(P121:P348)</f>
        <v>0</v>
      </c>
      <c r="Q120" s="101"/>
      <c r="R120" s="193">
        <f>SUM(R121:R348)</f>
        <v>0</v>
      </c>
      <c r="S120" s="101"/>
      <c r="T120" s="193">
        <f>SUM(T121:T348)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135</v>
      </c>
      <c r="BK120" s="194">
        <f>SUM(BK121:BK348)</f>
        <v>0</v>
      </c>
    </row>
    <row r="121" s="2" customFormat="1" ht="44.25" customHeight="1">
      <c r="A121" s="35"/>
      <c r="B121" s="36"/>
      <c r="C121" s="195" t="s">
        <v>82</v>
      </c>
      <c r="D121" s="195" t="s">
        <v>150</v>
      </c>
      <c r="E121" s="196" t="s">
        <v>151</v>
      </c>
      <c r="F121" s="197" t="s">
        <v>152</v>
      </c>
      <c r="G121" s="198" t="s">
        <v>153</v>
      </c>
      <c r="H121" s="199">
        <v>1</v>
      </c>
      <c r="I121" s="200"/>
      <c r="J121" s="201">
        <f>ROUND(I121*H121,2)</f>
        <v>0</v>
      </c>
      <c r="K121" s="197" t="s">
        <v>154</v>
      </c>
      <c r="L121" s="202"/>
      <c r="M121" s="203" t="s">
        <v>1</v>
      </c>
      <c r="N121" s="204" t="s">
        <v>40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5">
        <f>S121*H121</f>
        <v>0</v>
      </c>
      <c r="U121" s="206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84</v>
      </c>
      <c r="AT121" s="207" t="s">
        <v>150</v>
      </c>
      <c r="AU121" s="207" t="s">
        <v>75</v>
      </c>
      <c r="AY121" s="14" t="s">
        <v>155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82</v>
      </c>
      <c r="BK121" s="208">
        <f>ROUND(I121*H121,2)</f>
        <v>0</v>
      </c>
      <c r="BL121" s="14" t="s">
        <v>82</v>
      </c>
      <c r="BM121" s="207" t="s">
        <v>156</v>
      </c>
    </row>
    <row r="122" s="2" customFormat="1">
      <c r="A122" s="35"/>
      <c r="B122" s="36"/>
      <c r="C122" s="37"/>
      <c r="D122" s="209" t="s">
        <v>157</v>
      </c>
      <c r="E122" s="37"/>
      <c r="F122" s="210" t="s">
        <v>152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8"/>
      <c r="U122" s="89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157</v>
      </c>
      <c r="AU122" s="14" t="s">
        <v>75</v>
      </c>
    </row>
    <row r="123" s="2" customFormat="1" ht="44.25" customHeight="1">
      <c r="A123" s="35"/>
      <c r="B123" s="36"/>
      <c r="C123" s="195" t="s">
        <v>84</v>
      </c>
      <c r="D123" s="195" t="s">
        <v>150</v>
      </c>
      <c r="E123" s="196" t="s">
        <v>158</v>
      </c>
      <c r="F123" s="197" t="s">
        <v>159</v>
      </c>
      <c r="G123" s="198" t="s">
        <v>160</v>
      </c>
      <c r="H123" s="199">
        <v>20</v>
      </c>
      <c r="I123" s="200"/>
      <c r="J123" s="201">
        <f>ROUND(I123*H123,2)</f>
        <v>0</v>
      </c>
      <c r="K123" s="197" t="s">
        <v>154</v>
      </c>
      <c r="L123" s="202"/>
      <c r="M123" s="203" t="s">
        <v>1</v>
      </c>
      <c r="N123" s="204" t="s">
        <v>40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5">
        <f>S123*H123</f>
        <v>0</v>
      </c>
      <c r="U123" s="206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84</v>
      </c>
      <c r="AT123" s="207" t="s">
        <v>150</v>
      </c>
      <c r="AU123" s="207" t="s">
        <v>75</v>
      </c>
      <c r="AY123" s="14" t="s">
        <v>155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82</v>
      </c>
      <c r="BK123" s="208">
        <f>ROUND(I123*H123,2)</f>
        <v>0</v>
      </c>
      <c r="BL123" s="14" t="s">
        <v>82</v>
      </c>
      <c r="BM123" s="207" t="s">
        <v>161</v>
      </c>
    </row>
    <row r="124" s="2" customFormat="1">
      <c r="A124" s="35"/>
      <c r="B124" s="36"/>
      <c r="C124" s="37"/>
      <c r="D124" s="209" t="s">
        <v>157</v>
      </c>
      <c r="E124" s="37"/>
      <c r="F124" s="210" t="s">
        <v>159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157</v>
      </c>
      <c r="AU124" s="14" t="s">
        <v>75</v>
      </c>
    </row>
    <row r="125" s="2" customFormat="1" ht="21.75" customHeight="1">
      <c r="A125" s="35"/>
      <c r="B125" s="36"/>
      <c r="C125" s="214" t="s">
        <v>162</v>
      </c>
      <c r="D125" s="214" t="s">
        <v>163</v>
      </c>
      <c r="E125" s="215" t="s">
        <v>164</v>
      </c>
      <c r="F125" s="216" t="s">
        <v>165</v>
      </c>
      <c r="G125" s="217" t="s">
        <v>160</v>
      </c>
      <c r="H125" s="218">
        <v>20</v>
      </c>
      <c r="I125" s="219"/>
      <c r="J125" s="220">
        <f>ROUND(I125*H125,2)</f>
        <v>0</v>
      </c>
      <c r="K125" s="216" t="s">
        <v>154</v>
      </c>
      <c r="L125" s="41"/>
      <c r="M125" s="221" t="s">
        <v>1</v>
      </c>
      <c r="N125" s="222" t="s">
        <v>40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5">
        <f>S125*H125</f>
        <v>0</v>
      </c>
      <c r="U125" s="206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82</v>
      </c>
      <c r="AT125" s="207" t="s">
        <v>163</v>
      </c>
      <c r="AU125" s="207" t="s">
        <v>75</v>
      </c>
      <c r="AY125" s="14" t="s">
        <v>155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82</v>
      </c>
      <c r="BK125" s="208">
        <f>ROUND(I125*H125,2)</f>
        <v>0</v>
      </c>
      <c r="BL125" s="14" t="s">
        <v>82</v>
      </c>
      <c r="BM125" s="207" t="s">
        <v>166</v>
      </c>
    </row>
    <row r="126" s="2" customFormat="1">
      <c r="A126" s="35"/>
      <c r="B126" s="36"/>
      <c r="C126" s="37"/>
      <c r="D126" s="209" t="s">
        <v>157</v>
      </c>
      <c r="E126" s="37"/>
      <c r="F126" s="210" t="s">
        <v>167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157</v>
      </c>
      <c r="AU126" s="14" t="s">
        <v>75</v>
      </c>
    </row>
    <row r="127" s="2" customFormat="1" ht="16.5" customHeight="1">
      <c r="A127" s="35"/>
      <c r="B127" s="36"/>
      <c r="C127" s="214" t="s">
        <v>168</v>
      </c>
      <c r="D127" s="214" t="s">
        <v>163</v>
      </c>
      <c r="E127" s="215" t="s">
        <v>169</v>
      </c>
      <c r="F127" s="216" t="s">
        <v>170</v>
      </c>
      <c r="G127" s="217" t="s">
        <v>160</v>
      </c>
      <c r="H127" s="218">
        <v>20</v>
      </c>
      <c r="I127" s="219"/>
      <c r="J127" s="220">
        <f>ROUND(I127*H127,2)</f>
        <v>0</v>
      </c>
      <c r="K127" s="216" t="s">
        <v>154</v>
      </c>
      <c r="L127" s="41"/>
      <c r="M127" s="221" t="s">
        <v>1</v>
      </c>
      <c r="N127" s="222" t="s">
        <v>40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5">
        <f>S127*H127</f>
        <v>0</v>
      </c>
      <c r="U127" s="206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82</v>
      </c>
      <c r="AT127" s="207" t="s">
        <v>163</v>
      </c>
      <c r="AU127" s="207" t="s">
        <v>75</v>
      </c>
      <c r="AY127" s="14" t="s">
        <v>155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82</v>
      </c>
      <c r="BK127" s="208">
        <f>ROUND(I127*H127,2)</f>
        <v>0</v>
      </c>
      <c r="BL127" s="14" t="s">
        <v>82</v>
      </c>
      <c r="BM127" s="207" t="s">
        <v>171</v>
      </c>
    </row>
    <row r="128" s="2" customFormat="1">
      <c r="A128" s="35"/>
      <c r="B128" s="36"/>
      <c r="C128" s="37"/>
      <c r="D128" s="209" t="s">
        <v>157</v>
      </c>
      <c r="E128" s="37"/>
      <c r="F128" s="210" t="s">
        <v>170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157</v>
      </c>
      <c r="AU128" s="14" t="s">
        <v>75</v>
      </c>
    </row>
    <row r="129" s="2" customFormat="1" ht="21.75" customHeight="1">
      <c r="A129" s="35"/>
      <c r="B129" s="36"/>
      <c r="C129" s="214" t="s">
        <v>172</v>
      </c>
      <c r="D129" s="214" t="s">
        <v>163</v>
      </c>
      <c r="E129" s="215" t="s">
        <v>173</v>
      </c>
      <c r="F129" s="216" t="s">
        <v>174</v>
      </c>
      <c r="G129" s="217" t="s">
        <v>160</v>
      </c>
      <c r="H129" s="218">
        <v>20</v>
      </c>
      <c r="I129" s="219"/>
      <c r="J129" s="220">
        <f>ROUND(I129*H129,2)</f>
        <v>0</v>
      </c>
      <c r="K129" s="216" t="s">
        <v>154</v>
      </c>
      <c r="L129" s="41"/>
      <c r="M129" s="221" t="s">
        <v>1</v>
      </c>
      <c r="N129" s="222" t="s">
        <v>40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5">
        <f>S129*H129</f>
        <v>0</v>
      </c>
      <c r="U129" s="206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82</v>
      </c>
      <c r="AT129" s="207" t="s">
        <v>163</v>
      </c>
      <c r="AU129" s="207" t="s">
        <v>75</v>
      </c>
      <c r="AY129" s="14" t="s">
        <v>155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82</v>
      </c>
      <c r="BK129" s="208">
        <f>ROUND(I129*H129,2)</f>
        <v>0</v>
      </c>
      <c r="BL129" s="14" t="s">
        <v>82</v>
      </c>
      <c r="BM129" s="207" t="s">
        <v>175</v>
      </c>
    </row>
    <row r="130" s="2" customFormat="1">
      <c r="A130" s="35"/>
      <c r="B130" s="36"/>
      <c r="C130" s="37"/>
      <c r="D130" s="209" t="s">
        <v>157</v>
      </c>
      <c r="E130" s="37"/>
      <c r="F130" s="210" t="s">
        <v>174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157</v>
      </c>
      <c r="AU130" s="14" t="s">
        <v>75</v>
      </c>
    </row>
    <row r="131" s="2" customFormat="1" ht="16.5" customHeight="1">
      <c r="A131" s="35"/>
      <c r="B131" s="36"/>
      <c r="C131" s="214" t="s">
        <v>176</v>
      </c>
      <c r="D131" s="214" t="s">
        <v>163</v>
      </c>
      <c r="E131" s="215" t="s">
        <v>177</v>
      </c>
      <c r="F131" s="216" t="s">
        <v>178</v>
      </c>
      <c r="G131" s="217" t="s">
        <v>160</v>
      </c>
      <c r="H131" s="218">
        <v>20</v>
      </c>
      <c r="I131" s="219"/>
      <c r="J131" s="220">
        <f>ROUND(I131*H131,2)</f>
        <v>0</v>
      </c>
      <c r="K131" s="216" t="s">
        <v>154</v>
      </c>
      <c r="L131" s="41"/>
      <c r="M131" s="221" t="s">
        <v>1</v>
      </c>
      <c r="N131" s="222" t="s">
        <v>40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5">
        <f>S131*H131</f>
        <v>0</v>
      </c>
      <c r="U131" s="206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82</v>
      </c>
      <c r="AT131" s="207" t="s">
        <v>163</v>
      </c>
      <c r="AU131" s="207" t="s">
        <v>75</v>
      </c>
      <c r="AY131" s="14" t="s">
        <v>155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82</v>
      </c>
      <c r="BK131" s="208">
        <f>ROUND(I131*H131,2)</f>
        <v>0</v>
      </c>
      <c r="BL131" s="14" t="s">
        <v>82</v>
      </c>
      <c r="BM131" s="207" t="s">
        <v>179</v>
      </c>
    </row>
    <row r="132" s="2" customFormat="1">
      <c r="A132" s="35"/>
      <c r="B132" s="36"/>
      <c r="C132" s="37"/>
      <c r="D132" s="209" t="s">
        <v>157</v>
      </c>
      <c r="E132" s="37"/>
      <c r="F132" s="210" t="s">
        <v>178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157</v>
      </c>
      <c r="AU132" s="14" t="s">
        <v>75</v>
      </c>
    </row>
    <row r="133" s="2" customFormat="1">
      <c r="A133" s="35"/>
      <c r="B133" s="36"/>
      <c r="C133" s="195" t="s">
        <v>180</v>
      </c>
      <c r="D133" s="195" t="s">
        <v>150</v>
      </c>
      <c r="E133" s="196" t="s">
        <v>181</v>
      </c>
      <c r="F133" s="197" t="s">
        <v>182</v>
      </c>
      <c r="G133" s="198" t="s">
        <v>160</v>
      </c>
      <c r="H133" s="199">
        <v>1</v>
      </c>
      <c r="I133" s="200"/>
      <c r="J133" s="201">
        <f>ROUND(I133*H133,2)</f>
        <v>0</v>
      </c>
      <c r="K133" s="197" t="s">
        <v>154</v>
      </c>
      <c r="L133" s="202"/>
      <c r="M133" s="203" t="s">
        <v>1</v>
      </c>
      <c r="N133" s="204" t="s">
        <v>40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5">
        <f>S133*H133</f>
        <v>0</v>
      </c>
      <c r="U133" s="206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183</v>
      </c>
      <c r="AT133" s="207" t="s">
        <v>150</v>
      </c>
      <c r="AU133" s="207" t="s">
        <v>75</v>
      </c>
      <c r="AY133" s="14" t="s">
        <v>155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82</v>
      </c>
      <c r="BK133" s="208">
        <f>ROUND(I133*H133,2)</f>
        <v>0</v>
      </c>
      <c r="BL133" s="14" t="s">
        <v>183</v>
      </c>
      <c r="BM133" s="207" t="s">
        <v>184</v>
      </c>
    </row>
    <row r="134" s="2" customFormat="1">
      <c r="A134" s="35"/>
      <c r="B134" s="36"/>
      <c r="C134" s="37"/>
      <c r="D134" s="209" t="s">
        <v>157</v>
      </c>
      <c r="E134" s="37"/>
      <c r="F134" s="210" t="s">
        <v>182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157</v>
      </c>
      <c r="AU134" s="14" t="s">
        <v>75</v>
      </c>
    </row>
    <row r="135" s="2" customFormat="1" ht="16.5" customHeight="1">
      <c r="A135" s="35"/>
      <c r="B135" s="36"/>
      <c r="C135" s="195" t="s">
        <v>185</v>
      </c>
      <c r="D135" s="195" t="s">
        <v>150</v>
      </c>
      <c r="E135" s="196" t="s">
        <v>186</v>
      </c>
      <c r="F135" s="197" t="s">
        <v>187</v>
      </c>
      <c r="G135" s="198" t="s">
        <v>160</v>
      </c>
      <c r="H135" s="199">
        <v>1</v>
      </c>
      <c r="I135" s="200"/>
      <c r="J135" s="201">
        <f>ROUND(I135*H135,2)</f>
        <v>0</v>
      </c>
      <c r="K135" s="197" t="s">
        <v>154</v>
      </c>
      <c r="L135" s="202"/>
      <c r="M135" s="203" t="s">
        <v>1</v>
      </c>
      <c r="N135" s="204" t="s">
        <v>40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5">
        <f>S135*H135</f>
        <v>0</v>
      </c>
      <c r="U135" s="206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84</v>
      </c>
      <c r="AT135" s="207" t="s">
        <v>150</v>
      </c>
      <c r="AU135" s="207" t="s">
        <v>75</v>
      </c>
      <c r="AY135" s="14" t="s">
        <v>155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82</v>
      </c>
      <c r="BK135" s="208">
        <f>ROUND(I135*H135,2)</f>
        <v>0</v>
      </c>
      <c r="BL135" s="14" t="s">
        <v>82</v>
      </c>
      <c r="BM135" s="207" t="s">
        <v>188</v>
      </c>
    </row>
    <row r="136" s="2" customFormat="1">
      <c r="A136" s="35"/>
      <c r="B136" s="36"/>
      <c r="C136" s="37"/>
      <c r="D136" s="209" t="s">
        <v>157</v>
      </c>
      <c r="E136" s="37"/>
      <c r="F136" s="210" t="s">
        <v>187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157</v>
      </c>
      <c r="AU136" s="14" t="s">
        <v>75</v>
      </c>
    </row>
    <row r="137" s="2" customFormat="1" ht="16.5" customHeight="1">
      <c r="A137" s="35"/>
      <c r="B137" s="36"/>
      <c r="C137" s="195" t="s">
        <v>189</v>
      </c>
      <c r="D137" s="195" t="s">
        <v>150</v>
      </c>
      <c r="E137" s="196" t="s">
        <v>190</v>
      </c>
      <c r="F137" s="197" t="s">
        <v>191</v>
      </c>
      <c r="G137" s="198" t="s">
        <v>160</v>
      </c>
      <c r="H137" s="199">
        <v>1</v>
      </c>
      <c r="I137" s="200"/>
      <c r="J137" s="201">
        <f>ROUND(I137*H137,2)</f>
        <v>0</v>
      </c>
      <c r="K137" s="197" t="s">
        <v>154</v>
      </c>
      <c r="L137" s="202"/>
      <c r="M137" s="203" t="s">
        <v>1</v>
      </c>
      <c r="N137" s="204" t="s">
        <v>40</v>
      </c>
      <c r="O137" s="88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5">
        <f>S137*H137</f>
        <v>0</v>
      </c>
      <c r="U137" s="206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84</v>
      </c>
      <c r="AT137" s="207" t="s">
        <v>150</v>
      </c>
      <c r="AU137" s="207" t="s">
        <v>75</v>
      </c>
      <c r="AY137" s="14" t="s">
        <v>155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82</v>
      </c>
      <c r="BK137" s="208">
        <f>ROUND(I137*H137,2)</f>
        <v>0</v>
      </c>
      <c r="BL137" s="14" t="s">
        <v>82</v>
      </c>
      <c r="BM137" s="207" t="s">
        <v>192</v>
      </c>
    </row>
    <row r="138" s="2" customFormat="1">
      <c r="A138" s="35"/>
      <c r="B138" s="36"/>
      <c r="C138" s="37"/>
      <c r="D138" s="209" t="s">
        <v>157</v>
      </c>
      <c r="E138" s="37"/>
      <c r="F138" s="210" t="s">
        <v>191</v>
      </c>
      <c r="G138" s="37"/>
      <c r="H138" s="37"/>
      <c r="I138" s="211"/>
      <c r="J138" s="37"/>
      <c r="K138" s="37"/>
      <c r="L138" s="41"/>
      <c r="M138" s="212"/>
      <c r="N138" s="213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157</v>
      </c>
      <c r="AU138" s="14" t="s">
        <v>75</v>
      </c>
    </row>
    <row r="139" s="2" customFormat="1" ht="21.75" customHeight="1">
      <c r="A139" s="35"/>
      <c r="B139" s="36"/>
      <c r="C139" s="214" t="s">
        <v>193</v>
      </c>
      <c r="D139" s="214" t="s">
        <v>163</v>
      </c>
      <c r="E139" s="215" t="s">
        <v>194</v>
      </c>
      <c r="F139" s="216" t="s">
        <v>195</v>
      </c>
      <c r="G139" s="217" t="s">
        <v>160</v>
      </c>
      <c r="H139" s="218">
        <v>1</v>
      </c>
      <c r="I139" s="219"/>
      <c r="J139" s="220">
        <f>ROUND(I139*H139,2)</f>
        <v>0</v>
      </c>
      <c r="K139" s="216" t="s">
        <v>154</v>
      </c>
      <c r="L139" s="41"/>
      <c r="M139" s="221" t="s">
        <v>1</v>
      </c>
      <c r="N139" s="222" t="s">
        <v>40</v>
      </c>
      <c r="O139" s="88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5">
        <f>S139*H139</f>
        <v>0</v>
      </c>
      <c r="U139" s="206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82</v>
      </c>
      <c r="AT139" s="207" t="s">
        <v>163</v>
      </c>
      <c r="AU139" s="207" t="s">
        <v>75</v>
      </c>
      <c r="AY139" s="14" t="s">
        <v>155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82</v>
      </c>
      <c r="BK139" s="208">
        <f>ROUND(I139*H139,2)</f>
        <v>0</v>
      </c>
      <c r="BL139" s="14" t="s">
        <v>82</v>
      </c>
      <c r="BM139" s="207" t="s">
        <v>196</v>
      </c>
    </row>
    <row r="140" s="2" customFormat="1">
      <c r="A140" s="35"/>
      <c r="B140" s="36"/>
      <c r="C140" s="37"/>
      <c r="D140" s="209" t="s">
        <v>157</v>
      </c>
      <c r="E140" s="37"/>
      <c r="F140" s="210" t="s">
        <v>197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157</v>
      </c>
      <c r="AU140" s="14" t="s">
        <v>75</v>
      </c>
    </row>
    <row r="141" s="2" customFormat="1">
      <c r="A141" s="35"/>
      <c r="B141" s="36"/>
      <c r="C141" s="214" t="s">
        <v>198</v>
      </c>
      <c r="D141" s="214" t="s">
        <v>163</v>
      </c>
      <c r="E141" s="215" t="s">
        <v>199</v>
      </c>
      <c r="F141" s="216" t="s">
        <v>200</v>
      </c>
      <c r="G141" s="217" t="s">
        <v>160</v>
      </c>
      <c r="H141" s="218">
        <v>1</v>
      </c>
      <c r="I141" s="219"/>
      <c r="J141" s="220">
        <f>ROUND(I141*H141,2)</f>
        <v>0</v>
      </c>
      <c r="K141" s="216" t="s">
        <v>154</v>
      </c>
      <c r="L141" s="41"/>
      <c r="M141" s="221" t="s">
        <v>1</v>
      </c>
      <c r="N141" s="222" t="s">
        <v>40</v>
      </c>
      <c r="O141" s="88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5">
        <f>S141*H141</f>
        <v>0</v>
      </c>
      <c r="U141" s="206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82</v>
      </c>
      <c r="AT141" s="207" t="s">
        <v>163</v>
      </c>
      <c r="AU141" s="207" t="s">
        <v>75</v>
      </c>
      <c r="AY141" s="14" t="s">
        <v>155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4" t="s">
        <v>82</v>
      </c>
      <c r="BK141" s="208">
        <f>ROUND(I141*H141,2)</f>
        <v>0</v>
      </c>
      <c r="BL141" s="14" t="s">
        <v>82</v>
      </c>
      <c r="BM141" s="207" t="s">
        <v>201</v>
      </c>
    </row>
    <row r="142" s="2" customFormat="1">
      <c r="A142" s="35"/>
      <c r="B142" s="36"/>
      <c r="C142" s="37"/>
      <c r="D142" s="209" t="s">
        <v>157</v>
      </c>
      <c r="E142" s="37"/>
      <c r="F142" s="210" t="s">
        <v>200</v>
      </c>
      <c r="G142" s="37"/>
      <c r="H142" s="37"/>
      <c r="I142" s="211"/>
      <c r="J142" s="37"/>
      <c r="K142" s="37"/>
      <c r="L142" s="41"/>
      <c r="M142" s="212"/>
      <c r="N142" s="213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157</v>
      </c>
      <c r="AU142" s="14" t="s">
        <v>75</v>
      </c>
    </row>
    <row r="143" s="2" customFormat="1" ht="16.5" customHeight="1">
      <c r="A143" s="35"/>
      <c r="B143" s="36"/>
      <c r="C143" s="214" t="s">
        <v>202</v>
      </c>
      <c r="D143" s="214" t="s">
        <v>163</v>
      </c>
      <c r="E143" s="215" t="s">
        <v>203</v>
      </c>
      <c r="F143" s="216" t="s">
        <v>204</v>
      </c>
      <c r="G143" s="217" t="s">
        <v>160</v>
      </c>
      <c r="H143" s="218">
        <v>1</v>
      </c>
      <c r="I143" s="219"/>
      <c r="J143" s="220">
        <f>ROUND(I143*H143,2)</f>
        <v>0</v>
      </c>
      <c r="K143" s="216" t="s">
        <v>154</v>
      </c>
      <c r="L143" s="41"/>
      <c r="M143" s="221" t="s">
        <v>1</v>
      </c>
      <c r="N143" s="222" t="s">
        <v>40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5">
        <f>S143*H143</f>
        <v>0</v>
      </c>
      <c r="U143" s="206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82</v>
      </c>
      <c r="AT143" s="207" t="s">
        <v>163</v>
      </c>
      <c r="AU143" s="207" t="s">
        <v>75</v>
      </c>
      <c r="AY143" s="14" t="s">
        <v>155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82</v>
      </c>
      <c r="BK143" s="208">
        <f>ROUND(I143*H143,2)</f>
        <v>0</v>
      </c>
      <c r="BL143" s="14" t="s">
        <v>82</v>
      </c>
      <c r="BM143" s="207" t="s">
        <v>205</v>
      </c>
    </row>
    <row r="144" s="2" customFormat="1">
      <c r="A144" s="35"/>
      <c r="B144" s="36"/>
      <c r="C144" s="37"/>
      <c r="D144" s="209" t="s">
        <v>157</v>
      </c>
      <c r="E144" s="37"/>
      <c r="F144" s="210" t="s">
        <v>206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8"/>
      <c r="U144" s="89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157</v>
      </c>
      <c r="AU144" s="14" t="s">
        <v>75</v>
      </c>
    </row>
    <row r="145" s="2" customFormat="1" ht="16.5" customHeight="1">
      <c r="A145" s="35"/>
      <c r="B145" s="36"/>
      <c r="C145" s="214" t="s">
        <v>207</v>
      </c>
      <c r="D145" s="214" t="s">
        <v>163</v>
      </c>
      <c r="E145" s="215" t="s">
        <v>208</v>
      </c>
      <c r="F145" s="216" t="s">
        <v>209</v>
      </c>
      <c r="G145" s="217" t="s">
        <v>160</v>
      </c>
      <c r="H145" s="218">
        <v>1</v>
      </c>
      <c r="I145" s="219"/>
      <c r="J145" s="220">
        <f>ROUND(I145*H145,2)</f>
        <v>0</v>
      </c>
      <c r="K145" s="216" t="s">
        <v>154</v>
      </c>
      <c r="L145" s="41"/>
      <c r="M145" s="221" t="s">
        <v>1</v>
      </c>
      <c r="N145" s="222" t="s">
        <v>40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5">
        <f>S145*H145</f>
        <v>0</v>
      </c>
      <c r="U145" s="206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82</v>
      </c>
      <c r="AT145" s="207" t="s">
        <v>163</v>
      </c>
      <c r="AU145" s="207" t="s">
        <v>75</v>
      </c>
      <c r="AY145" s="14" t="s">
        <v>155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82</v>
      </c>
      <c r="BK145" s="208">
        <f>ROUND(I145*H145,2)</f>
        <v>0</v>
      </c>
      <c r="BL145" s="14" t="s">
        <v>82</v>
      </c>
      <c r="BM145" s="207" t="s">
        <v>210</v>
      </c>
    </row>
    <row r="146" s="2" customFormat="1">
      <c r="A146" s="35"/>
      <c r="B146" s="36"/>
      <c r="C146" s="37"/>
      <c r="D146" s="209" t="s">
        <v>157</v>
      </c>
      <c r="E146" s="37"/>
      <c r="F146" s="210" t="s">
        <v>209</v>
      </c>
      <c r="G146" s="37"/>
      <c r="H146" s="37"/>
      <c r="I146" s="211"/>
      <c r="J146" s="37"/>
      <c r="K146" s="37"/>
      <c r="L146" s="41"/>
      <c r="M146" s="212"/>
      <c r="N146" s="213"/>
      <c r="O146" s="88"/>
      <c r="P146" s="88"/>
      <c r="Q146" s="88"/>
      <c r="R146" s="88"/>
      <c r="S146" s="88"/>
      <c r="T146" s="88"/>
      <c r="U146" s="89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157</v>
      </c>
      <c r="AU146" s="14" t="s">
        <v>75</v>
      </c>
    </row>
    <row r="147" s="2" customFormat="1" ht="16.5" customHeight="1">
      <c r="A147" s="35"/>
      <c r="B147" s="36"/>
      <c r="C147" s="214" t="s">
        <v>211</v>
      </c>
      <c r="D147" s="214" t="s">
        <v>163</v>
      </c>
      <c r="E147" s="215" t="s">
        <v>212</v>
      </c>
      <c r="F147" s="216" t="s">
        <v>213</v>
      </c>
      <c r="G147" s="217" t="s">
        <v>160</v>
      </c>
      <c r="H147" s="218">
        <v>53</v>
      </c>
      <c r="I147" s="219"/>
      <c r="J147" s="220">
        <f>ROUND(I147*H147,2)</f>
        <v>0</v>
      </c>
      <c r="K147" s="216" t="s">
        <v>154</v>
      </c>
      <c r="L147" s="41"/>
      <c r="M147" s="221" t="s">
        <v>1</v>
      </c>
      <c r="N147" s="222" t="s">
        <v>40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5">
        <f>S147*H147</f>
        <v>0</v>
      </c>
      <c r="U147" s="206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82</v>
      </c>
      <c r="AT147" s="207" t="s">
        <v>163</v>
      </c>
      <c r="AU147" s="207" t="s">
        <v>75</v>
      </c>
      <c r="AY147" s="14" t="s">
        <v>155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82</v>
      </c>
      <c r="BK147" s="208">
        <f>ROUND(I147*H147,2)</f>
        <v>0</v>
      </c>
      <c r="BL147" s="14" t="s">
        <v>82</v>
      </c>
      <c r="BM147" s="207" t="s">
        <v>214</v>
      </c>
    </row>
    <row r="148" s="2" customFormat="1">
      <c r="A148" s="35"/>
      <c r="B148" s="36"/>
      <c r="C148" s="37"/>
      <c r="D148" s="209" t="s">
        <v>157</v>
      </c>
      <c r="E148" s="37"/>
      <c r="F148" s="210" t="s">
        <v>213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8"/>
      <c r="U148" s="89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157</v>
      </c>
      <c r="AU148" s="14" t="s">
        <v>75</v>
      </c>
    </row>
    <row r="149" s="2" customFormat="1" ht="16.5" customHeight="1">
      <c r="A149" s="35"/>
      <c r="B149" s="36"/>
      <c r="C149" s="214" t="s">
        <v>8</v>
      </c>
      <c r="D149" s="214" t="s">
        <v>163</v>
      </c>
      <c r="E149" s="215" t="s">
        <v>215</v>
      </c>
      <c r="F149" s="216" t="s">
        <v>216</v>
      </c>
      <c r="G149" s="217" t="s">
        <v>160</v>
      </c>
      <c r="H149" s="218">
        <v>60</v>
      </c>
      <c r="I149" s="219"/>
      <c r="J149" s="220">
        <f>ROUND(I149*H149,2)</f>
        <v>0</v>
      </c>
      <c r="K149" s="216" t="s">
        <v>154</v>
      </c>
      <c r="L149" s="41"/>
      <c r="M149" s="221" t="s">
        <v>1</v>
      </c>
      <c r="N149" s="222" t="s">
        <v>40</v>
      </c>
      <c r="O149" s="88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5">
        <f>S149*H149</f>
        <v>0</v>
      </c>
      <c r="U149" s="206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82</v>
      </c>
      <c r="AT149" s="207" t="s">
        <v>163</v>
      </c>
      <c r="AU149" s="207" t="s">
        <v>75</v>
      </c>
      <c r="AY149" s="14" t="s">
        <v>155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4" t="s">
        <v>82</v>
      </c>
      <c r="BK149" s="208">
        <f>ROUND(I149*H149,2)</f>
        <v>0</v>
      </c>
      <c r="BL149" s="14" t="s">
        <v>82</v>
      </c>
      <c r="BM149" s="207" t="s">
        <v>217</v>
      </c>
    </row>
    <row r="150" s="2" customFormat="1">
      <c r="A150" s="35"/>
      <c r="B150" s="36"/>
      <c r="C150" s="37"/>
      <c r="D150" s="209" t="s">
        <v>157</v>
      </c>
      <c r="E150" s="37"/>
      <c r="F150" s="210" t="s">
        <v>216</v>
      </c>
      <c r="G150" s="37"/>
      <c r="H150" s="37"/>
      <c r="I150" s="211"/>
      <c r="J150" s="37"/>
      <c r="K150" s="37"/>
      <c r="L150" s="41"/>
      <c r="M150" s="212"/>
      <c r="N150" s="213"/>
      <c r="O150" s="88"/>
      <c r="P150" s="88"/>
      <c r="Q150" s="88"/>
      <c r="R150" s="88"/>
      <c r="S150" s="88"/>
      <c r="T150" s="88"/>
      <c r="U150" s="89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157</v>
      </c>
      <c r="AU150" s="14" t="s">
        <v>75</v>
      </c>
    </row>
    <row r="151" s="2" customFormat="1" ht="16.5" customHeight="1">
      <c r="A151" s="35"/>
      <c r="B151" s="36"/>
      <c r="C151" s="214" t="s">
        <v>218</v>
      </c>
      <c r="D151" s="214" t="s">
        <v>163</v>
      </c>
      <c r="E151" s="215" t="s">
        <v>219</v>
      </c>
      <c r="F151" s="216" t="s">
        <v>220</v>
      </c>
      <c r="G151" s="217" t="s">
        <v>160</v>
      </c>
      <c r="H151" s="218">
        <v>1</v>
      </c>
      <c r="I151" s="219"/>
      <c r="J151" s="220">
        <f>ROUND(I151*H151,2)</f>
        <v>0</v>
      </c>
      <c r="K151" s="216" t="s">
        <v>154</v>
      </c>
      <c r="L151" s="41"/>
      <c r="M151" s="221" t="s">
        <v>1</v>
      </c>
      <c r="N151" s="222" t="s">
        <v>40</v>
      </c>
      <c r="O151" s="88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5">
        <f>S151*H151</f>
        <v>0</v>
      </c>
      <c r="U151" s="206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82</v>
      </c>
      <c r="AT151" s="207" t="s">
        <v>163</v>
      </c>
      <c r="AU151" s="207" t="s">
        <v>75</v>
      </c>
      <c r="AY151" s="14" t="s">
        <v>155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4" t="s">
        <v>82</v>
      </c>
      <c r="BK151" s="208">
        <f>ROUND(I151*H151,2)</f>
        <v>0</v>
      </c>
      <c r="BL151" s="14" t="s">
        <v>82</v>
      </c>
      <c r="BM151" s="207" t="s">
        <v>221</v>
      </c>
    </row>
    <row r="152" s="2" customFormat="1">
      <c r="A152" s="35"/>
      <c r="B152" s="36"/>
      <c r="C152" s="37"/>
      <c r="D152" s="209" t="s">
        <v>157</v>
      </c>
      <c r="E152" s="37"/>
      <c r="F152" s="210" t="s">
        <v>220</v>
      </c>
      <c r="G152" s="37"/>
      <c r="H152" s="37"/>
      <c r="I152" s="211"/>
      <c r="J152" s="37"/>
      <c r="K152" s="37"/>
      <c r="L152" s="41"/>
      <c r="M152" s="212"/>
      <c r="N152" s="213"/>
      <c r="O152" s="88"/>
      <c r="P152" s="88"/>
      <c r="Q152" s="88"/>
      <c r="R152" s="88"/>
      <c r="S152" s="88"/>
      <c r="T152" s="88"/>
      <c r="U152" s="89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157</v>
      </c>
      <c r="AU152" s="14" t="s">
        <v>75</v>
      </c>
    </row>
    <row r="153" s="2" customFormat="1" ht="16.5" customHeight="1">
      <c r="A153" s="35"/>
      <c r="B153" s="36"/>
      <c r="C153" s="214" t="s">
        <v>222</v>
      </c>
      <c r="D153" s="214" t="s">
        <v>163</v>
      </c>
      <c r="E153" s="215" t="s">
        <v>223</v>
      </c>
      <c r="F153" s="216" t="s">
        <v>224</v>
      </c>
      <c r="G153" s="217" t="s">
        <v>160</v>
      </c>
      <c r="H153" s="218">
        <v>1</v>
      </c>
      <c r="I153" s="219"/>
      <c r="J153" s="220">
        <f>ROUND(I153*H153,2)</f>
        <v>0</v>
      </c>
      <c r="K153" s="216" t="s">
        <v>154</v>
      </c>
      <c r="L153" s="41"/>
      <c r="M153" s="221" t="s">
        <v>1</v>
      </c>
      <c r="N153" s="222" t="s">
        <v>40</v>
      </c>
      <c r="O153" s="88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5">
        <f>S153*H153</f>
        <v>0</v>
      </c>
      <c r="U153" s="206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82</v>
      </c>
      <c r="AT153" s="207" t="s">
        <v>163</v>
      </c>
      <c r="AU153" s="207" t="s">
        <v>75</v>
      </c>
      <c r="AY153" s="14" t="s">
        <v>155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4" t="s">
        <v>82</v>
      </c>
      <c r="BK153" s="208">
        <f>ROUND(I153*H153,2)</f>
        <v>0</v>
      </c>
      <c r="BL153" s="14" t="s">
        <v>82</v>
      </c>
      <c r="BM153" s="207" t="s">
        <v>225</v>
      </c>
    </row>
    <row r="154" s="2" customFormat="1">
      <c r="A154" s="35"/>
      <c r="B154" s="36"/>
      <c r="C154" s="37"/>
      <c r="D154" s="209" t="s">
        <v>157</v>
      </c>
      <c r="E154" s="37"/>
      <c r="F154" s="210" t="s">
        <v>226</v>
      </c>
      <c r="G154" s="37"/>
      <c r="H154" s="37"/>
      <c r="I154" s="211"/>
      <c r="J154" s="37"/>
      <c r="K154" s="37"/>
      <c r="L154" s="41"/>
      <c r="M154" s="212"/>
      <c r="N154" s="213"/>
      <c r="O154" s="88"/>
      <c r="P154" s="88"/>
      <c r="Q154" s="88"/>
      <c r="R154" s="88"/>
      <c r="S154" s="88"/>
      <c r="T154" s="88"/>
      <c r="U154" s="89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157</v>
      </c>
      <c r="AU154" s="14" t="s">
        <v>75</v>
      </c>
    </row>
    <row r="155" s="2" customFormat="1" ht="16.5" customHeight="1">
      <c r="A155" s="35"/>
      <c r="B155" s="36"/>
      <c r="C155" s="214" t="s">
        <v>227</v>
      </c>
      <c r="D155" s="214" t="s">
        <v>163</v>
      </c>
      <c r="E155" s="215" t="s">
        <v>228</v>
      </c>
      <c r="F155" s="216" t="s">
        <v>229</v>
      </c>
      <c r="G155" s="217" t="s">
        <v>230</v>
      </c>
      <c r="H155" s="218">
        <v>1</v>
      </c>
      <c r="I155" s="219"/>
      <c r="J155" s="220">
        <f>ROUND(I155*H155,2)</f>
        <v>0</v>
      </c>
      <c r="K155" s="216" t="s">
        <v>154</v>
      </c>
      <c r="L155" s="41"/>
      <c r="M155" s="221" t="s">
        <v>1</v>
      </c>
      <c r="N155" s="222" t="s">
        <v>40</v>
      </c>
      <c r="O155" s="88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5">
        <f>S155*H155</f>
        <v>0</v>
      </c>
      <c r="U155" s="206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7" t="s">
        <v>82</v>
      </c>
      <c r="AT155" s="207" t="s">
        <v>163</v>
      </c>
      <c r="AU155" s="207" t="s">
        <v>75</v>
      </c>
      <c r="AY155" s="14" t="s">
        <v>155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4" t="s">
        <v>82</v>
      </c>
      <c r="BK155" s="208">
        <f>ROUND(I155*H155,2)</f>
        <v>0</v>
      </c>
      <c r="BL155" s="14" t="s">
        <v>82</v>
      </c>
      <c r="BM155" s="207" t="s">
        <v>231</v>
      </c>
    </row>
    <row r="156" s="2" customFormat="1">
      <c r="A156" s="35"/>
      <c r="B156" s="36"/>
      <c r="C156" s="37"/>
      <c r="D156" s="209" t="s">
        <v>157</v>
      </c>
      <c r="E156" s="37"/>
      <c r="F156" s="210" t="s">
        <v>229</v>
      </c>
      <c r="G156" s="37"/>
      <c r="H156" s="37"/>
      <c r="I156" s="211"/>
      <c r="J156" s="37"/>
      <c r="K156" s="37"/>
      <c r="L156" s="41"/>
      <c r="M156" s="212"/>
      <c r="N156" s="213"/>
      <c r="O156" s="88"/>
      <c r="P156" s="88"/>
      <c r="Q156" s="88"/>
      <c r="R156" s="88"/>
      <c r="S156" s="88"/>
      <c r="T156" s="88"/>
      <c r="U156" s="89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157</v>
      </c>
      <c r="AU156" s="14" t="s">
        <v>75</v>
      </c>
    </row>
    <row r="157" s="2" customFormat="1" ht="16.5" customHeight="1">
      <c r="A157" s="35"/>
      <c r="B157" s="36"/>
      <c r="C157" s="214" t="s">
        <v>232</v>
      </c>
      <c r="D157" s="214" t="s">
        <v>163</v>
      </c>
      <c r="E157" s="215" t="s">
        <v>233</v>
      </c>
      <c r="F157" s="216" t="s">
        <v>234</v>
      </c>
      <c r="G157" s="217" t="s">
        <v>160</v>
      </c>
      <c r="H157" s="218">
        <v>2</v>
      </c>
      <c r="I157" s="219"/>
      <c r="J157" s="220">
        <f>ROUND(I157*H157,2)</f>
        <v>0</v>
      </c>
      <c r="K157" s="216" t="s">
        <v>154</v>
      </c>
      <c r="L157" s="41"/>
      <c r="M157" s="221" t="s">
        <v>1</v>
      </c>
      <c r="N157" s="222" t="s">
        <v>40</v>
      </c>
      <c r="O157" s="88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5">
        <f>S157*H157</f>
        <v>0</v>
      </c>
      <c r="U157" s="206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7" t="s">
        <v>82</v>
      </c>
      <c r="AT157" s="207" t="s">
        <v>163</v>
      </c>
      <c r="AU157" s="207" t="s">
        <v>75</v>
      </c>
      <c r="AY157" s="14" t="s">
        <v>155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4" t="s">
        <v>82</v>
      </c>
      <c r="BK157" s="208">
        <f>ROUND(I157*H157,2)</f>
        <v>0</v>
      </c>
      <c r="BL157" s="14" t="s">
        <v>82</v>
      </c>
      <c r="BM157" s="207" t="s">
        <v>235</v>
      </c>
    </row>
    <row r="158" s="2" customFormat="1">
      <c r="A158" s="35"/>
      <c r="B158" s="36"/>
      <c r="C158" s="37"/>
      <c r="D158" s="209" t="s">
        <v>157</v>
      </c>
      <c r="E158" s="37"/>
      <c r="F158" s="210" t="s">
        <v>234</v>
      </c>
      <c r="G158" s="37"/>
      <c r="H158" s="37"/>
      <c r="I158" s="211"/>
      <c r="J158" s="37"/>
      <c r="K158" s="37"/>
      <c r="L158" s="41"/>
      <c r="M158" s="212"/>
      <c r="N158" s="213"/>
      <c r="O158" s="88"/>
      <c r="P158" s="88"/>
      <c r="Q158" s="88"/>
      <c r="R158" s="88"/>
      <c r="S158" s="88"/>
      <c r="T158" s="88"/>
      <c r="U158" s="89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157</v>
      </c>
      <c r="AU158" s="14" t="s">
        <v>75</v>
      </c>
    </row>
    <row r="159" s="2" customFormat="1" ht="16.5" customHeight="1">
      <c r="A159" s="35"/>
      <c r="B159" s="36"/>
      <c r="C159" s="214" t="s">
        <v>236</v>
      </c>
      <c r="D159" s="214" t="s">
        <v>163</v>
      </c>
      <c r="E159" s="215" t="s">
        <v>237</v>
      </c>
      <c r="F159" s="216" t="s">
        <v>238</v>
      </c>
      <c r="G159" s="217" t="s">
        <v>160</v>
      </c>
      <c r="H159" s="218">
        <v>3</v>
      </c>
      <c r="I159" s="219"/>
      <c r="J159" s="220">
        <f>ROUND(I159*H159,2)</f>
        <v>0</v>
      </c>
      <c r="K159" s="216" t="s">
        <v>154</v>
      </c>
      <c r="L159" s="41"/>
      <c r="M159" s="221" t="s">
        <v>1</v>
      </c>
      <c r="N159" s="222" t="s">
        <v>40</v>
      </c>
      <c r="O159" s="88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5">
        <f>S159*H159</f>
        <v>0</v>
      </c>
      <c r="U159" s="206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82</v>
      </c>
      <c r="AT159" s="207" t="s">
        <v>163</v>
      </c>
      <c r="AU159" s="207" t="s">
        <v>75</v>
      </c>
      <c r="AY159" s="14" t="s">
        <v>155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4" t="s">
        <v>82</v>
      </c>
      <c r="BK159" s="208">
        <f>ROUND(I159*H159,2)</f>
        <v>0</v>
      </c>
      <c r="BL159" s="14" t="s">
        <v>82</v>
      </c>
      <c r="BM159" s="207" t="s">
        <v>239</v>
      </c>
    </row>
    <row r="160" s="2" customFormat="1">
      <c r="A160" s="35"/>
      <c r="B160" s="36"/>
      <c r="C160" s="37"/>
      <c r="D160" s="209" t="s">
        <v>157</v>
      </c>
      <c r="E160" s="37"/>
      <c r="F160" s="210" t="s">
        <v>240</v>
      </c>
      <c r="G160" s="37"/>
      <c r="H160" s="37"/>
      <c r="I160" s="211"/>
      <c r="J160" s="37"/>
      <c r="K160" s="37"/>
      <c r="L160" s="41"/>
      <c r="M160" s="212"/>
      <c r="N160" s="213"/>
      <c r="O160" s="88"/>
      <c r="P160" s="88"/>
      <c r="Q160" s="88"/>
      <c r="R160" s="88"/>
      <c r="S160" s="88"/>
      <c r="T160" s="88"/>
      <c r="U160" s="89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157</v>
      </c>
      <c r="AU160" s="14" t="s">
        <v>75</v>
      </c>
    </row>
    <row r="161" s="2" customFormat="1" ht="16.5" customHeight="1">
      <c r="A161" s="35"/>
      <c r="B161" s="36"/>
      <c r="C161" s="214" t="s">
        <v>7</v>
      </c>
      <c r="D161" s="214" t="s">
        <v>163</v>
      </c>
      <c r="E161" s="215" t="s">
        <v>241</v>
      </c>
      <c r="F161" s="216" t="s">
        <v>242</v>
      </c>
      <c r="G161" s="217" t="s">
        <v>160</v>
      </c>
      <c r="H161" s="218">
        <v>400</v>
      </c>
      <c r="I161" s="219"/>
      <c r="J161" s="220">
        <f>ROUND(I161*H161,2)</f>
        <v>0</v>
      </c>
      <c r="K161" s="216" t="s">
        <v>154</v>
      </c>
      <c r="L161" s="41"/>
      <c r="M161" s="221" t="s">
        <v>1</v>
      </c>
      <c r="N161" s="222" t="s">
        <v>40</v>
      </c>
      <c r="O161" s="88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5">
        <f>S161*H161</f>
        <v>0</v>
      </c>
      <c r="U161" s="206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82</v>
      </c>
      <c r="AT161" s="207" t="s">
        <v>163</v>
      </c>
      <c r="AU161" s="207" t="s">
        <v>75</v>
      </c>
      <c r="AY161" s="14" t="s">
        <v>155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4" t="s">
        <v>82</v>
      </c>
      <c r="BK161" s="208">
        <f>ROUND(I161*H161,2)</f>
        <v>0</v>
      </c>
      <c r="BL161" s="14" t="s">
        <v>82</v>
      </c>
      <c r="BM161" s="207" t="s">
        <v>243</v>
      </c>
    </row>
    <row r="162" s="2" customFormat="1">
      <c r="A162" s="35"/>
      <c r="B162" s="36"/>
      <c r="C162" s="37"/>
      <c r="D162" s="209" t="s">
        <v>157</v>
      </c>
      <c r="E162" s="37"/>
      <c r="F162" s="210" t="s">
        <v>244</v>
      </c>
      <c r="G162" s="37"/>
      <c r="H162" s="37"/>
      <c r="I162" s="211"/>
      <c r="J162" s="37"/>
      <c r="K162" s="37"/>
      <c r="L162" s="41"/>
      <c r="M162" s="212"/>
      <c r="N162" s="213"/>
      <c r="O162" s="88"/>
      <c r="P162" s="88"/>
      <c r="Q162" s="88"/>
      <c r="R162" s="88"/>
      <c r="S162" s="88"/>
      <c r="T162" s="88"/>
      <c r="U162" s="89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157</v>
      </c>
      <c r="AU162" s="14" t="s">
        <v>75</v>
      </c>
    </row>
    <row r="163" s="2" customFormat="1">
      <c r="A163" s="35"/>
      <c r="B163" s="36"/>
      <c r="C163" s="37"/>
      <c r="D163" s="209" t="s">
        <v>245</v>
      </c>
      <c r="E163" s="37"/>
      <c r="F163" s="223" t="s">
        <v>246</v>
      </c>
      <c r="G163" s="37"/>
      <c r="H163" s="37"/>
      <c r="I163" s="211"/>
      <c r="J163" s="37"/>
      <c r="K163" s="37"/>
      <c r="L163" s="41"/>
      <c r="M163" s="212"/>
      <c r="N163" s="213"/>
      <c r="O163" s="88"/>
      <c r="P163" s="88"/>
      <c r="Q163" s="88"/>
      <c r="R163" s="88"/>
      <c r="S163" s="88"/>
      <c r="T163" s="88"/>
      <c r="U163" s="89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245</v>
      </c>
      <c r="AU163" s="14" t="s">
        <v>75</v>
      </c>
    </row>
    <row r="164" s="2" customFormat="1">
      <c r="A164" s="35"/>
      <c r="B164" s="36"/>
      <c r="C164" s="214" t="s">
        <v>247</v>
      </c>
      <c r="D164" s="214" t="s">
        <v>163</v>
      </c>
      <c r="E164" s="215" t="s">
        <v>248</v>
      </c>
      <c r="F164" s="216" t="s">
        <v>249</v>
      </c>
      <c r="G164" s="217" t="s">
        <v>160</v>
      </c>
      <c r="H164" s="218">
        <v>100</v>
      </c>
      <c r="I164" s="219"/>
      <c r="J164" s="220">
        <f>ROUND(I164*H164,2)</f>
        <v>0</v>
      </c>
      <c r="K164" s="216" t="s">
        <v>154</v>
      </c>
      <c r="L164" s="41"/>
      <c r="M164" s="221" t="s">
        <v>1</v>
      </c>
      <c r="N164" s="222" t="s">
        <v>40</v>
      </c>
      <c r="O164" s="88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5">
        <f>S164*H164</f>
        <v>0</v>
      </c>
      <c r="U164" s="206" t="s">
        <v>1</v>
      </c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7" t="s">
        <v>82</v>
      </c>
      <c r="AT164" s="207" t="s">
        <v>163</v>
      </c>
      <c r="AU164" s="207" t="s">
        <v>75</v>
      </c>
      <c r="AY164" s="14" t="s">
        <v>155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4" t="s">
        <v>82</v>
      </c>
      <c r="BK164" s="208">
        <f>ROUND(I164*H164,2)</f>
        <v>0</v>
      </c>
      <c r="BL164" s="14" t="s">
        <v>82</v>
      </c>
      <c r="BM164" s="207" t="s">
        <v>250</v>
      </c>
    </row>
    <row r="165" s="2" customFormat="1">
      <c r="A165" s="35"/>
      <c r="B165" s="36"/>
      <c r="C165" s="37"/>
      <c r="D165" s="209" t="s">
        <v>157</v>
      </c>
      <c r="E165" s="37"/>
      <c r="F165" s="210" t="s">
        <v>251</v>
      </c>
      <c r="G165" s="37"/>
      <c r="H165" s="37"/>
      <c r="I165" s="211"/>
      <c r="J165" s="37"/>
      <c r="K165" s="37"/>
      <c r="L165" s="41"/>
      <c r="M165" s="212"/>
      <c r="N165" s="213"/>
      <c r="O165" s="88"/>
      <c r="P165" s="88"/>
      <c r="Q165" s="88"/>
      <c r="R165" s="88"/>
      <c r="S165" s="88"/>
      <c r="T165" s="88"/>
      <c r="U165" s="89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157</v>
      </c>
      <c r="AU165" s="14" t="s">
        <v>75</v>
      </c>
    </row>
    <row r="166" s="2" customFormat="1">
      <c r="A166" s="35"/>
      <c r="B166" s="36"/>
      <c r="C166" s="37"/>
      <c r="D166" s="209" t="s">
        <v>245</v>
      </c>
      <c r="E166" s="37"/>
      <c r="F166" s="223" t="s">
        <v>252</v>
      </c>
      <c r="G166" s="37"/>
      <c r="H166" s="37"/>
      <c r="I166" s="211"/>
      <c r="J166" s="37"/>
      <c r="K166" s="37"/>
      <c r="L166" s="41"/>
      <c r="M166" s="212"/>
      <c r="N166" s="213"/>
      <c r="O166" s="88"/>
      <c r="P166" s="88"/>
      <c r="Q166" s="88"/>
      <c r="R166" s="88"/>
      <c r="S166" s="88"/>
      <c r="T166" s="88"/>
      <c r="U166" s="89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245</v>
      </c>
      <c r="AU166" s="14" t="s">
        <v>75</v>
      </c>
    </row>
    <row r="167" s="2" customFormat="1" ht="16.5" customHeight="1">
      <c r="A167" s="35"/>
      <c r="B167" s="36"/>
      <c r="C167" s="195" t="s">
        <v>253</v>
      </c>
      <c r="D167" s="195" t="s">
        <v>150</v>
      </c>
      <c r="E167" s="196" t="s">
        <v>254</v>
      </c>
      <c r="F167" s="197" t="s">
        <v>255</v>
      </c>
      <c r="G167" s="198" t="s">
        <v>160</v>
      </c>
      <c r="H167" s="199">
        <v>1</v>
      </c>
      <c r="I167" s="200"/>
      <c r="J167" s="201">
        <f>ROUND(I167*H167,2)</f>
        <v>0</v>
      </c>
      <c r="K167" s="197" t="s">
        <v>154</v>
      </c>
      <c r="L167" s="202"/>
      <c r="M167" s="203" t="s">
        <v>1</v>
      </c>
      <c r="N167" s="204" t="s">
        <v>40</v>
      </c>
      <c r="O167" s="88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5">
        <f>S167*H167</f>
        <v>0</v>
      </c>
      <c r="U167" s="206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7" t="s">
        <v>183</v>
      </c>
      <c r="AT167" s="207" t="s">
        <v>150</v>
      </c>
      <c r="AU167" s="207" t="s">
        <v>75</v>
      </c>
      <c r="AY167" s="14" t="s">
        <v>155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4" t="s">
        <v>82</v>
      </c>
      <c r="BK167" s="208">
        <f>ROUND(I167*H167,2)</f>
        <v>0</v>
      </c>
      <c r="BL167" s="14" t="s">
        <v>183</v>
      </c>
      <c r="BM167" s="207" t="s">
        <v>256</v>
      </c>
    </row>
    <row r="168" s="2" customFormat="1">
      <c r="A168" s="35"/>
      <c r="B168" s="36"/>
      <c r="C168" s="37"/>
      <c r="D168" s="209" t="s">
        <v>157</v>
      </c>
      <c r="E168" s="37"/>
      <c r="F168" s="210" t="s">
        <v>255</v>
      </c>
      <c r="G168" s="37"/>
      <c r="H168" s="37"/>
      <c r="I168" s="211"/>
      <c r="J168" s="37"/>
      <c r="K168" s="37"/>
      <c r="L168" s="41"/>
      <c r="M168" s="212"/>
      <c r="N168" s="213"/>
      <c r="O168" s="88"/>
      <c r="P168" s="88"/>
      <c r="Q168" s="88"/>
      <c r="R168" s="88"/>
      <c r="S168" s="88"/>
      <c r="T168" s="88"/>
      <c r="U168" s="89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157</v>
      </c>
      <c r="AU168" s="14" t="s">
        <v>75</v>
      </c>
    </row>
    <row r="169" s="2" customFormat="1" ht="21.75" customHeight="1">
      <c r="A169" s="35"/>
      <c r="B169" s="36"/>
      <c r="C169" s="195" t="s">
        <v>257</v>
      </c>
      <c r="D169" s="195" t="s">
        <v>150</v>
      </c>
      <c r="E169" s="196" t="s">
        <v>258</v>
      </c>
      <c r="F169" s="197" t="s">
        <v>259</v>
      </c>
      <c r="G169" s="198" t="s">
        <v>160</v>
      </c>
      <c r="H169" s="199">
        <v>2</v>
      </c>
      <c r="I169" s="200"/>
      <c r="J169" s="201">
        <f>ROUND(I169*H169,2)</f>
        <v>0</v>
      </c>
      <c r="K169" s="197" t="s">
        <v>154</v>
      </c>
      <c r="L169" s="202"/>
      <c r="M169" s="203" t="s">
        <v>1</v>
      </c>
      <c r="N169" s="204" t="s">
        <v>40</v>
      </c>
      <c r="O169" s="88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5">
        <f>S169*H169</f>
        <v>0</v>
      </c>
      <c r="U169" s="206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7" t="s">
        <v>84</v>
      </c>
      <c r="AT169" s="207" t="s">
        <v>150</v>
      </c>
      <c r="AU169" s="207" t="s">
        <v>75</v>
      </c>
      <c r="AY169" s="14" t="s">
        <v>155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4" t="s">
        <v>82</v>
      </c>
      <c r="BK169" s="208">
        <f>ROUND(I169*H169,2)</f>
        <v>0</v>
      </c>
      <c r="BL169" s="14" t="s">
        <v>82</v>
      </c>
      <c r="BM169" s="207" t="s">
        <v>260</v>
      </c>
    </row>
    <row r="170" s="2" customFormat="1">
      <c r="A170" s="35"/>
      <c r="B170" s="36"/>
      <c r="C170" s="37"/>
      <c r="D170" s="209" t="s">
        <v>157</v>
      </c>
      <c r="E170" s="37"/>
      <c r="F170" s="210" t="s">
        <v>259</v>
      </c>
      <c r="G170" s="37"/>
      <c r="H170" s="37"/>
      <c r="I170" s="211"/>
      <c r="J170" s="37"/>
      <c r="K170" s="37"/>
      <c r="L170" s="41"/>
      <c r="M170" s="212"/>
      <c r="N170" s="213"/>
      <c r="O170" s="88"/>
      <c r="P170" s="88"/>
      <c r="Q170" s="88"/>
      <c r="R170" s="88"/>
      <c r="S170" s="88"/>
      <c r="T170" s="88"/>
      <c r="U170" s="89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157</v>
      </c>
      <c r="AU170" s="14" t="s">
        <v>75</v>
      </c>
    </row>
    <row r="171" s="2" customFormat="1" ht="16.5" customHeight="1">
      <c r="A171" s="35"/>
      <c r="B171" s="36"/>
      <c r="C171" s="214" t="s">
        <v>261</v>
      </c>
      <c r="D171" s="214" t="s">
        <v>163</v>
      </c>
      <c r="E171" s="215" t="s">
        <v>262</v>
      </c>
      <c r="F171" s="216" t="s">
        <v>263</v>
      </c>
      <c r="G171" s="217" t="s">
        <v>264</v>
      </c>
      <c r="H171" s="218">
        <v>73</v>
      </c>
      <c r="I171" s="219"/>
      <c r="J171" s="220">
        <f>ROUND(I171*H171,2)</f>
        <v>0</v>
      </c>
      <c r="K171" s="216" t="s">
        <v>154</v>
      </c>
      <c r="L171" s="41"/>
      <c r="M171" s="221" t="s">
        <v>1</v>
      </c>
      <c r="N171" s="222" t="s">
        <v>40</v>
      </c>
      <c r="O171" s="88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5">
        <f>S171*H171</f>
        <v>0</v>
      </c>
      <c r="U171" s="206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7" t="s">
        <v>82</v>
      </c>
      <c r="AT171" s="207" t="s">
        <v>163</v>
      </c>
      <c r="AU171" s="207" t="s">
        <v>75</v>
      </c>
      <c r="AY171" s="14" t="s">
        <v>155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4" t="s">
        <v>82</v>
      </c>
      <c r="BK171" s="208">
        <f>ROUND(I171*H171,2)</f>
        <v>0</v>
      </c>
      <c r="BL171" s="14" t="s">
        <v>82</v>
      </c>
      <c r="BM171" s="207" t="s">
        <v>265</v>
      </c>
    </row>
    <row r="172" s="2" customFormat="1">
      <c r="A172" s="35"/>
      <c r="B172" s="36"/>
      <c r="C172" s="37"/>
      <c r="D172" s="209" t="s">
        <v>157</v>
      </c>
      <c r="E172" s="37"/>
      <c r="F172" s="210" t="s">
        <v>266</v>
      </c>
      <c r="G172" s="37"/>
      <c r="H172" s="37"/>
      <c r="I172" s="211"/>
      <c r="J172" s="37"/>
      <c r="K172" s="37"/>
      <c r="L172" s="41"/>
      <c r="M172" s="212"/>
      <c r="N172" s="213"/>
      <c r="O172" s="88"/>
      <c r="P172" s="88"/>
      <c r="Q172" s="88"/>
      <c r="R172" s="88"/>
      <c r="S172" s="88"/>
      <c r="T172" s="88"/>
      <c r="U172" s="89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157</v>
      </c>
      <c r="AU172" s="14" t="s">
        <v>75</v>
      </c>
    </row>
    <row r="173" s="2" customFormat="1">
      <c r="A173" s="35"/>
      <c r="B173" s="36"/>
      <c r="C173" s="214" t="s">
        <v>267</v>
      </c>
      <c r="D173" s="214" t="s">
        <v>163</v>
      </c>
      <c r="E173" s="215" t="s">
        <v>268</v>
      </c>
      <c r="F173" s="216" t="s">
        <v>269</v>
      </c>
      <c r="G173" s="217" t="s">
        <v>160</v>
      </c>
      <c r="H173" s="218">
        <v>6</v>
      </c>
      <c r="I173" s="219"/>
      <c r="J173" s="220">
        <f>ROUND(I173*H173,2)</f>
        <v>0</v>
      </c>
      <c r="K173" s="216" t="s">
        <v>154</v>
      </c>
      <c r="L173" s="41"/>
      <c r="M173" s="221" t="s">
        <v>1</v>
      </c>
      <c r="N173" s="222" t="s">
        <v>40</v>
      </c>
      <c r="O173" s="88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5">
        <f>S173*H173</f>
        <v>0</v>
      </c>
      <c r="U173" s="206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82</v>
      </c>
      <c r="AT173" s="207" t="s">
        <v>163</v>
      </c>
      <c r="AU173" s="207" t="s">
        <v>75</v>
      </c>
      <c r="AY173" s="14" t="s">
        <v>155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4" t="s">
        <v>82</v>
      </c>
      <c r="BK173" s="208">
        <f>ROUND(I173*H173,2)</f>
        <v>0</v>
      </c>
      <c r="BL173" s="14" t="s">
        <v>82</v>
      </c>
      <c r="BM173" s="207" t="s">
        <v>270</v>
      </c>
    </row>
    <row r="174" s="2" customFormat="1">
      <c r="A174" s="35"/>
      <c r="B174" s="36"/>
      <c r="C174" s="37"/>
      <c r="D174" s="209" t="s">
        <v>157</v>
      </c>
      <c r="E174" s="37"/>
      <c r="F174" s="210" t="s">
        <v>271</v>
      </c>
      <c r="G174" s="37"/>
      <c r="H174" s="37"/>
      <c r="I174" s="211"/>
      <c r="J174" s="37"/>
      <c r="K174" s="37"/>
      <c r="L174" s="41"/>
      <c r="M174" s="212"/>
      <c r="N174" s="213"/>
      <c r="O174" s="88"/>
      <c r="P174" s="88"/>
      <c r="Q174" s="88"/>
      <c r="R174" s="88"/>
      <c r="S174" s="88"/>
      <c r="T174" s="88"/>
      <c r="U174" s="89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157</v>
      </c>
      <c r="AU174" s="14" t="s">
        <v>75</v>
      </c>
    </row>
    <row r="175" s="2" customFormat="1">
      <c r="A175" s="35"/>
      <c r="B175" s="36"/>
      <c r="C175" s="214" t="s">
        <v>272</v>
      </c>
      <c r="D175" s="214" t="s">
        <v>163</v>
      </c>
      <c r="E175" s="215" t="s">
        <v>273</v>
      </c>
      <c r="F175" s="216" t="s">
        <v>274</v>
      </c>
      <c r="G175" s="217" t="s">
        <v>160</v>
      </c>
      <c r="H175" s="218">
        <v>4</v>
      </c>
      <c r="I175" s="219"/>
      <c r="J175" s="220">
        <f>ROUND(I175*H175,2)</f>
        <v>0</v>
      </c>
      <c r="K175" s="216" t="s">
        <v>154</v>
      </c>
      <c r="L175" s="41"/>
      <c r="M175" s="221" t="s">
        <v>1</v>
      </c>
      <c r="N175" s="222" t="s">
        <v>40</v>
      </c>
      <c r="O175" s="88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5">
        <f>S175*H175</f>
        <v>0</v>
      </c>
      <c r="U175" s="206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7" t="s">
        <v>82</v>
      </c>
      <c r="AT175" s="207" t="s">
        <v>163</v>
      </c>
      <c r="AU175" s="207" t="s">
        <v>75</v>
      </c>
      <c r="AY175" s="14" t="s">
        <v>155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4" t="s">
        <v>82</v>
      </c>
      <c r="BK175" s="208">
        <f>ROUND(I175*H175,2)</f>
        <v>0</v>
      </c>
      <c r="BL175" s="14" t="s">
        <v>82</v>
      </c>
      <c r="BM175" s="207" t="s">
        <v>275</v>
      </c>
    </row>
    <row r="176" s="2" customFormat="1">
      <c r="A176" s="35"/>
      <c r="B176" s="36"/>
      <c r="C176" s="37"/>
      <c r="D176" s="209" t="s">
        <v>157</v>
      </c>
      <c r="E176" s="37"/>
      <c r="F176" s="210" t="s">
        <v>276</v>
      </c>
      <c r="G176" s="37"/>
      <c r="H176" s="37"/>
      <c r="I176" s="211"/>
      <c r="J176" s="37"/>
      <c r="K176" s="37"/>
      <c r="L176" s="41"/>
      <c r="M176" s="212"/>
      <c r="N176" s="213"/>
      <c r="O176" s="88"/>
      <c r="P176" s="88"/>
      <c r="Q176" s="88"/>
      <c r="R176" s="88"/>
      <c r="S176" s="88"/>
      <c r="T176" s="88"/>
      <c r="U176" s="89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157</v>
      </c>
      <c r="AU176" s="14" t="s">
        <v>75</v>
      </c>
    </row>
    <row r="177" s="2" customFormat="1">
      <c r="A177" s="35"/>
      <c r="B177" s="36"/>
      <c r="C177" s="214" t="s">
        <v>277</v>
      </c>
      <c r="D177" s="214" t="s">
        <v>163</v>
      </c>
      <c r="E177" s="215" t="s">
        <v>278</v>
      </c>
      <c r="F177" s="216" t="s">
        <v>279</v>
      </c>
      <c r="G177" s="217" t="s">
        <v>160</v>
      </c>
      <c r="H177" s="218">
        <v>2</v>
      </c>
      <c r="I177" s="219"/>
      <c r="J177" s="220">
        <f>ROUND(I177*H177,2)</f>
        <v>0</v>
      </c>
      <c r="K177" s="216" t="s">
        <v>154</v>
      </c>
      <c r="L177" s="41"/>
      <c r="M177" s="221" t="s">
        <v>1</v>
      </c>
      <c r="N177" s="222" t="s">
        <v>40</v>
      </c>
      <c r="O177" s="88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5">
        <f>S177*H177</f>
        <v>0</v>
      </c>
      <c r="U177" s="206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7" t="s">
        <v>82</v>
      </c>
      <c r="AT177" s="207" t="s">
        <v>163</v>
      </c>
      <c r="AU177" s="207" t="s">
        <v>75</v>
      </c>
      <c r="AY177" s="14" t="s">
        <v>155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4" t="s">
        <v>82</v>
      </c>
      <c r="BK177" s="208">
        <f>ROUND(I177*H177,2)</f>
        <v>0</v>
      </c>
      <c r="BL177" s="14" t="s">
        <v>82</v>
      </c>
      <c r="BM177" s="207" t="s">
        <v>280</v>
      </c>
    </row>
    <row r="178" s="2" customFormat="1">
      <c r="A178" s="35"/>
      <c r="B178" s="36"/>
      <c r="C178" s="37"/>
      <c r="D178" s="209" t="s">
        <v>157</v>
      </c>
      <c r="E178" s="37"/>
      <c r="F178" s="210" t="s">
        <v>281</v>
      </c>
      <c r="G178" s="37"/>
      <c r="H178" s="37"/>
      <c r="I178" s="211"/>
      <c r="J178" s="37"/>
      <c r="K178" s="37"/>
      <c r="L178" s="41"/>
      <c r="M178" s="212"/>
      <c r="N178" s="213"/>
      <c r="O178" s="88"/>
      <c r="P178" s="88"/>
      <c r="Q178" s="88"/>
      <c r="R178" s="88"/>
      <c r="S178" s="88"/>
      <c r="T178" s="88"/>
      <c r="U178" s="89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157</v>
      </c>
      <c r="AU178" s="14" t="s">
        <v>75</v>
      </c>
    </row>
    <row r="179" s="2" customFormat="1">
      <c r="A179" s="35"/>
      <c r="B179" s="36"/>
      <c r="C179" s="214" t="s">
        <v>282</v>
      </c>
      <c r="D179" s="214" t="s">
        <v>163</v>
      </c>
      <c r="E179" s="215" t="s">
        <v>283</v>
      </c>
      <c r="F179" s="216" t="s">
        <v>284</v>
      </c>
      <c r="G179" s="217" t="s">
        <v>160</v>
      </c>
      <c r="H179" s="218">
        <v>1</v>
      </c>
      <c r="I179" s="219"/>
      <c r="J179" s="220">
        <f>ROUND(I179*H179,2)</f>
        <v>0</v>
      </c>
      <c r="K179" s="216" t="s">
        <v>154</v>
      </c>
      <c r="L179" s="41"/>
      <c r="M179" s="221" t="s">
        <v>1</v>
      </c>
      <c r="N179" s="222" t="s">
        <v>40</v>
      </c>
      <c r="O179" s="88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5">
        <f>S179*H179</f>
        <v>0</v>
      </c>
      <c r="U179" s="206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7" t="s">
        <v>82</v>
      </c>
      <c r="AT179" s="207" t="s">
        <v>163</v>
      </c>
      <c r="AU179" s="207" t="s">
        <v>75</v>
      </c>
      <c r="AY179" s="14" t="s">
        <v>155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4" t="s">
        <v>82</v>
      </c>
      <c r="BK179" s="208">
        <f>ROUND(I179*H179,2)</f>
        <v>0</v>
      </c>
      <c r="BL179" s="14" t="s">
        <v>82</v>
      </c>
      <c r="BM179" s="207" t="s">
        <v>285</v>
      </c>
    </row>
    <row r="180" s="2" customFormat="1">
      <c r="A180" s="35"/>
      <c r="B180" s="36"/>
      <c r="C180" s="37"/>
      <c r="D180" s="209" t="s">
        <v>157</v>
      </c>
      <c r="E180" s="37"/>
      <c r="F180" s="210" t="s">
        <v>286</v>
      </c>
      <c r="G180" s="37"/>
      <c r="H180" s="37"/>
      <c r="I180" s="211"/>
      <c r="J180" s="37"/>
      <c r="K180" s="37"/>
      <c r="L180" s="41"/>
      <c r="M180" s="212"/>
      <c r="N180" s="213"/>
      <c r="O180" s="88"/>
      <c r="P180" s="88"/>
      <c r="Q180" s="88"/>
      <c r="R180" s="88"/>
      <c r="S180" s="88"/>
      <c r="T180" s="88"/>
      <c r="U180" s="89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157</v>
      </c>
      <c r="AU180" s="14" t="s">
        <v>75</v>
      </c>
    </row>
    <row r="181" s="2" customFormat="1">
      <c r="A181" s="35"/>
      <c r="B181" s="36"/>
      <c r="C181" s="214" t="s">
        <v>287</v>
      </c>
      <c r="D181" s="214" t="s">
        <v>163</v>
      </c>
      <c r="E181" s="215" t="s">
        <v>288</v>
      </c>
      <c r="F181" s="216" t="s">
        <v>289</v>
      </c>
      <c r="G181" s="217" t="s">
        <v>160</v>
      </c>
      <c r="H181" s="218">
        <v>7</v>
      </c>
      <c r="I181" s="219"/>
      <c r="J181" s="220">
        <f>ROUND(I181*H181,2)</f>
        <v>0</v>
      </c>
      <c r="K181" s="216" t="s">
        <v>154</v>
      </c>
      <c r="L181" s="41"/>
      <c r="M181" s="221" t="s">
        <v>1</v>
      </c>
      <c r="N181" s="222" t="s">
        <v>40</v>
      </c>
      <c r="O181" s="88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5">
        <f>S181*H181</f>
        <v>0</v>
      </c>
      <c r="U181" s="206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7" t="s">
        <v>82</v>
      </c>
      <c r="AT181" s="207" t="s">
        <v>163</v>
      </c>
      <c r="AU181" s="207" t="s">
        <v>75</v>
      </c>
      <c r="AY181" s="14" t="s">
        <v>155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4" t="s">
        <v>82</v>
      </c>
      <c r="BK181" s="208">
        <f>ROUND(I181*H181,2)</f>
        <v>0</v>
      </c>
      <c r="BL181" s="14" t="s">
        <v>82</v>
      </c>
      <c r="BM181" s="207" t="s">
        <v>290</v>
      </c>
    </row>
    <row r="182" s="2" customFormat="1">
      <c r="A182" s="35"/>
      <c r="B182" s="36"/>
      <c r="C182" s="37"/>
      <c r="D182" s="209" t="s">
        <v>157</v>
      </c>
      <c r="E182" s="37"/>
      <c r="F182" s="210" t="s">
        <v>291</v>
      </c>
      <c r="G182" s="37"/>
      <c r="H182" s="37"/>
      <c r="I182" s="211"/>
      <c r="J182" s="37"/>
      <c r="K182" s="37"/>
      <c r="L182" s="41"/>
      <c r="M182" s="212"/>
      <c r="N182" s="213"/>
      <c r="O182" s="88"/>
      <c r="P182" s="88"/>
      <c r="Q182" s="88"/>
      <c r="R182" s="88"/>
      <c r="S182" s="88"/>
      <c r="T182" s="88"/>
      <c r="U182" s="89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157</v>
      </c>
      <c r="AU182" s="14" t="s">
        <v>75</v>
      </c>
    </row>
    <row r="183" s="2" customFormat="1">
      <c r="A183" s="35"/>
      <c r="B183" s="36"/>
      <c r="C183" s="214" t="s">
        <v>292</v>
      </c>
      <c r="D183" s="214" t="s">
        <v>163</v>
      </c>
      <c r="E183" s="215" t="s">
        <v>293</v>
      </c>
      <c r="F183" s="216" t="s">
        <v>294</v>
      </c>
      <c r="G183" s="217" t="s">
        <v>160</v>
      </c>
      <c r="H183" s="218">
        <v>1</v>
      </c>
      <c r="I183" s="219"/>
      <c r="J183" s="220">
        <f>ROUND(I183*H183,2)</f>
        <v>0</v>
      </c>
      <c r="K183" s="216" t="s">
        <v>154</v>
      </c>
      <c r="L183" s="41"/>
      <c r="M183" s="221" t="s">
        <v>1</v>
      </c>
      <c r="N183" s="222" t="s">
        <v>40</v>
      </c>
      <c r="O183" s="88"/>
      <c r="P183" s="205">
        <f>O183*H183</f>
        <v>0</v>
      </c>
      <c r="Q183" s="205">
        <v>0</v>
      </c>
      <c r="R183" s="205">
        <f>Q183*H183</f>
        <v>0</v>
      </c>
      <c r="S183" s="205">
        <v>0</v>
      </c>
      <c r="T183" s="205">
        <f>S183*H183</f>
        <v>0</v>
      </c>
      <c r="U183" s="206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7" t="s">
        <v>82</v>
      </c>
      <c r="AT183" s="207" t="s">
        <v>163</v>
      </c>
      <c r="AU183" s="207" t="s">
        <v>75</v>
      </c>
      <c r="AY183" s="14" t="s">
        <v>155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4" t="s">
        <v>82</v>
      </c>
      <c r="BK183" s="208">
        <f>ROUND(I183*H183,2)</f>
        <v>0</v>
      </c>
      <c r="BL183" s="14" t="s">
        <v>82</v>
      </c>
      <c r="BM183" s="207" t="s">
        <v>295</v>
      </c>
    </row>
    <row r="184" s="2" customFormat="1">
      <c r="A184" s="35"/>
      <c r="B184" s="36"/>
      <c r="C184" s="37"/>
      <c r="D184" s="209" t="s">
        <v>157</v>
      </c>
      <c r="E184" s="37"/>
      <c r="F184" s="210" t="s">
        <v>296</v>
      </c>
      <c r="G184" s="37"/>
      <c r="H184" s="37"/>
      <c r="I184" s="211"/>
      <c r="J184" s="37"/>
      <c r="K184" s="37"/>
      <c r="L184" s="41"/>
      <c r="M184" s="212"/>
      <c r="N184" s="213"/>
      <c r="O184" s="88"/>
      <c r="P184" s="88"/>
      <c r="Q184" s="88"/>
      <c r="R184" s="88"/>
      <c r="S184" s="88"/>
      <c r="T184" s="88"/>
      <c r="U184" s="89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157</v>
      </c>
      <c r="AU184" s="14" t="s">
        <v>75</v>
      </c>
    </row>
    <row r="185" s="2" customFormat="1">
      <c r="A185" s="35"/>
      <c r="B185" s="36"/>
      <c r="C185" s="195" t="s">
        <v>297</v>
      </c>
      <c r="D185" s="195" t="s">
        <v>150</v>
      </c>
      <c r="E185" s="196" t="s">
        <v>298</v>
      </c>
      <c r="F185" s="197" t="s">
        <v>299</v>
      </c>
      <c r="G185" s="198" t="s">
        <v>160</v>
      </c>
      <c r="H185" s="199">
        <v>2</v>
      </c>
      <c r="I185" s="200"/>
      <c r="J185" s="201">
        <f>ROUND(I185*H185,2)</f>
        <v>0</v>
      </c>
      <c r="K185" s="197" t="s">
        <v>154</v>
      </c>
      <c r="L185" s="202"/>
      <c r="M185" s="203" t="s">
        <v>1</v>
      </c>
      <c r="N185" s="204" t="s">
        <v>40</v>
      </c>
      <c r="O185" s="88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5">
        <f>S185*H185</f>
        <v>0</v>
      </c>
      <c r="U185" s="206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7" t="s">
        <v>183</v>
      </c>
      <c r="AT185" s="207" t="s">
        <v>150</v>
      </c>
      <c r="AU185" s="207" t="s">
        <v>75</v>
      </c>
      <c r="AY185" s="14" t="s">
        <v>155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4" t="s">
        <v>82</v>
      </c>
      <c r="BK185" s="208">
        <f>ROUND(I185*H185,2)</f>
        <v>0</v>
      </c>
      <c r="BL185" s="14" t="s">
        <v>183</v>
      </c>
      <c r="BM185" s="207" t="s">
        <v>300</v>
      </c>
    </row>
    <row r="186" s="2" customFormat="1">
      <c r="A186" s="35"/>
      <c r="B186" s="36"/>
      <c r="C186" s="37"/>
      <c r="D186" s="209" t="s">
        <v>157</v>
      </c>
      <c r="E186" s="37"/>
      <c r="F186" s="210" t="s">
        <v>299</v>
      </c>
      <c r="G186" s="37"/>
      <c r="H186" s="37"/>
      <c r="I186" s="211"/>
      <c r="J186" s="37"/>
      <c r="K186" s="37"/>
      <c r="L186" s="41"/>
      <c r="M186" s="212"/>
      <c r="N186" s="213"/>
      <c r="O186" s="88"/>
      <c r="P186" s="88"/>
      <c r="Q186" s="88"/>
      <c r="R186" s="88"/>
      <c r="S186" s="88"/>
      <c r="T186" s="88"/>
      <c r="U186" s="89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157</v>
      </c>
      <c r="AU186" s="14" t="s">
        <v>75</v>
      </c>
    </row>
    <row r="187" s="2" customFormat="1" ht="33" customHeight="1">
      <c r="A187" s="35"/>
      <c r="B187" s="36"/>
      <c r="C187" s="195" t="s">
        <v>301</v>
      </c>
      <c r="D187" s="195" t="s">
        <v>150</v>
      </c>
      <c r="E187" s="196" t="s">
        <v>302</v>
      </c>
      <c r="F187" s="197" t="s">
        <v>303</v>
      </c>
      <c r="G187" s="198" t="s">
        <v>304</v>
      </c>
      <c r="H187" s="199">
        <v>10</v>
      </c>
      <c r="I187" s="200"/>
      <c r="J187" s="201">
        <f>ROUND(I187*H187,2)</f>
        <v>0</v>
      </c>
      <c r="K187" s="197" t="s">
        <v>154</v>
      </c>
      <c r="L187" s="202"/>
      <c r="M187" s="203" t="s">
        <v>1</v>
      </c>
      <c r="N187" s="204" t="s">
        <v>40</v>
      </c>
      <c r="O187" s="88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5">
        <f>S187*H187</f>
        <v>0</v>
      </c>
      <c r="U187" s="206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7" t="s">
        <v>84</v>
      </c>
      <c r="AT187" s="207" t="s">
        <v>150</v>
      </c>
      <c r="AU187" s="207" t="s">
        <v>75</v>
      </c>
      <c r="AY187" s="14" t="s">
        <v>155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4" t="s">
        <v>82</v>
      </c>
      <c r="BK187" s="208">
        <f>ROUND(I187*H187,2)</f>
        <v>0</v>
      </c>
      <c r="BL187" s="14" t="s">
        <v>82</v>
      </c>
      <c r="BM187" s="207" t="s">
        <v>305</v>
      </c>
    </row>
    <row r="188" s="2" customFormat="1">
      <c r="A188" s="35"/>
      <c r="B188" s="36"/>
      <c r="C188" s="37"/>
      <c r="D188" s="209" t="s">
        <v>157</v>
      </c>
      <c r="E188" s="37"/>
      <c r="F188" s="210" t="s">
        <v>303</v>
      </c>
      <c r="G188" s="37"/>
      <c r="H188" s="37"/>
      <c r="I188" s="211"/>
      <c r="J188" s="37"/>
      <c r="K188" s="37"/>
      <c r="L188" s="41"/>
      <c r="M188" s="212"/>
      <c r="N188" s="213"/>
      <c r="O188" s="88"/>
      <c r="P188" s="88"/>
      <c r="Q188" s="88"/>
      <c r="R188" s="88"/>
      <c r="S188" s="88"/>
      <c r="T188" s="88"/>
      <c r="U188" s="89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157</v>
      </c>
      <c r="AU188" s="14" t="s">
        <v>75</v>
      </c>
    </row>
    <row r="189" s="2" customFormat="1" ht="33" customHeight="1">
      <c r="A189" s="35"/>
      <c r="B189" s="36"/>
      <c r="C189" s="214" t="s">
        <v>306</v>
      </c>
      <c r="D189" s="214" t="s">
        <v>163</v>
      </c>
      <c r="E189" s="215" t="s">
        <v>307</v>
      </c>
      <c r="F189" s="216" t="s">
        <v>308</v>
      </c>
      <c r="G189" s="217" t="s">
        <v>304</v>
      </c>
      <c r="H189" s="218">
        <v>6</v>
      </c>
      <c r="I189" s="219"/>
      <c r="J189" s="220">
        <f>ROUND(I189*H189,2)</f>
        <v>0</v>
      </c>
      <c r="K189" s="216" t="s">
        <v>154</v>
      </c>
      <c r="L189" s="41"/>
      <c r="M189" s="221" t="s">
        <v>1</v>
      </c>
      <c r="N189" s="222" t="s">
        <v>40</v>
      </c>
      <c r="O189" s="88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5">
        <f>S189*H189</f>
        <v>0</v>
      </c>
      <c r="U189" s="206" t="s">
        <v>1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7" t="s">
        <v>82</v>
      </c>
      <c r="AT189" s="207" t="s">
        <v>163</v>
      </c>
      <c r="AU189" s="207" t="s">
        <v>75</v>
      </c>
      <c r="AY189" s="14" t="s">
        <v>155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4" t="s">
        <v>82</v>
      </c>
      <c r="BK189" s="208">
        <f>ROUND(I189*H189,2)</f>
        <v>0</v>
      </c>
      <c r="BL189" s="14" t="s">
        <v>82</v>
      </c>
      <c r="BM189" s="207" t="s">
        <v>309</v>
      </c>
    </row>
    <row r="190" s="2" customFormat="1">
      <c r="A190" s="35"/>
      <c r="B190" s="36"/>
      <c r="C190" s="37"/>
      <c r="D190" s="209" t="s">
        <v>157</v>
      </c>
      <c r="E190" s="37"/>
      <c r="F190" s="210" t="s">
        <v>310</v>
      </c>
      <c r="G190" s="37"/>
      <c r="H190" s="37"/>
      <c r="I190" s="211"/>
      <c r="J190" s="37"/>
      <c r="K190" s="37"/>
      <c r="L190" s="41"/>
      <c r="M190" s="212"/>
      <c r="N190" s="213"/>
      <c r="O190" s="88"/>
      <c r="P190" s="88"/>
      <c r="Q190" s="88"/>
      <c r="R190" s="88"/>
      <c r="S190" s="88"/>
      <c r="T190" s="88"/>
      <c r="U190" s="89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157</v>
      </c>
      <c r="AU190" s="14" t="s">
        <v>75</v>
      </c>
    </row>
    <row r="191" s="2" customFormat="1">
      <c r="A191" s="35"/>
      <c r="B191" s="36"/>
      <c r="C191" s="195" t="s">
        <v>311</v>
      </c>
      <c r="D191" s="195" t="s">
        <v>150</v>
      </c>
      <c r="E191" s="196" t="s">
        <v>312</v>
      </c>
      <c r="F191" s="197" t="s">
        <v>313</v>
      </c>
      <c r="G191" s="198" t="s">
        <v>160</v>
      </c>
      <c r="H191" s="199">
        <v>1</v>
      </c>
      <c r="I191" s="200"/>
      <c r="J191" s="201">
        <f>ROUND(I191*H191,2)</f>
        <v>0</v>
      </c>
      <c r="K191" s="197" t="s">
        <v>154</v>
      </c>
      <c r="L191" s="202"/>
      <c r="M191" s="203" t="s">
        <v>1</v>
      </c>
      <c r="N191" s="204" t="s">
        <v>40</v>
      </c>
      <c r="O191" s="88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5">
        <f>S191*H191</f>
        <v>0</v>
      </c>
      <c r="U191" s="206" t="s">
        <v>1</v>
      </c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7" t="s">
        <v>183</v>
      </c>
      <c r="AT191" s="207" t="s">
        <v>150</v>
      </c>
      <c r="AU191" s="207" t="s">
        <v>75</v>
      </c>
      <c r="AY191" s="14" t="s">
        <v>155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4" t="s">
        <v>82</v>
      </c>
      <c r="BK191" s="208">
        <f>ROUND(I191*H191,2)</f>
        <v>0</v>
      </c>
      <c r="BL191" s="14" t="s">
        <v>183</v>
      </c>
      <c r="BM191" s="207" t="s">
        <v>314</v>
      </c>
    </row>
    <row r="192" s="2" customFormat="1">
      <c r="A192" s="35"/>
      <c r="B192" s="36"/>
      <c r="C192" s="37"/>
      <c r="D192" s="209" t="s">
        <v>157</v>
      </c>
      <c r="E192" s="37"/>
      <c r="F192" s="210" t="s">
        <v>313</v>
      </c>
      <c r="G192" s="37"/>
      <c r="H192" s="37"/>
      <c r="I192" s="211"/>
      <c r="J192" s="37"/>
      <c r="K192" s="37"/>
      <c r="L192" s="41"/>
      <c r="M192" s="212"/>
      <c r="N192" s="213"/>
      <c r="O192" s="88"/>
      <c r="P192" s="88"/>
      <c r="Q192" s="88"/>
      <c r="R192" s="88"/>
      <c r="S192" s="88"/>
      <c r="T192" s="88"/>
      <c r="U192" s="89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157</v>
      </c>
      <c r="AU192" s="14" t="s">
        <v>75</v>
      </c>
    </row>
    <row r="193" s="2" customFormat="1">
      <c r="A193" s="35"/>
      <c r="B193" s="36"/>
      <c r="C193" s="195" t="s">
        <v>315</v>
      </c>
      <c r="D193" s="195" t="s">
        <v>150</v>
      </c>
      <c r="E193" s="196" t="s">
        <v>316</v>
      </c>
      <c r="F193" s="197" t="s">
        <v>317</v>
      </c>
      <c r="G193" s="198" t="s">
        <v>160</v>
      </c>
      <c r="H193" s="199">
        <v>3</v>
      </c>
      <c r="I193" s="200"/>
      <c r="J193" s="201">
        <f>ROUND(I193*H193,2)</f>
        <v>0</v>
      </c>
      <c r="K193" s="197" t="s">
        <v>154</v>
      </c>
      <c r="L193" s="202"/>
      <c r="M193" s="203" t="s">
        <v>1</v>
      </c>
      <c r="N193" s="204" t="s">
        <v>40</v>
      </c>
      <c r="O193" s="88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5">
        <f>S193*H193</f>
        <v>0</v>
      </c>
      <c r="U193" s="206" t="s">
        <v>1</v>
      </c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7" t="s">
        <v>84</v>
      </c>
      <c r="AT193" s="207" t="s">
        <v>150</v>
      </c>
      <c r="AU193" s="207" t="s">
        <v>75</v>
      </c>
      <c r="AY193" s="14" t="s">
        <v>155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4" t="s">
        <v>82</v>
      </c>
      <c r="BK193" s="208">
        <f>ROUND(I193*H193,2)</f>
        <v>0</v>
      </c>
      <c r="BL193" s="14" t="s">
        <v>82</v>
      </c>
      <c r="BM193" s="207" t="s">
        <v>318</v>
      </c>
    </row>
    <row r="194" s="2" customFormat="1">
      <c r="A194" s="35"/>
      <c r="B194" s="36"/>
      <c r="C194" s="37"/>
      <c r="D194" s="209" t="s">
        <v>157</v>
      </c>
      <c r="E194" s="37"/>
      <c r="F194" s="210" t="s">
        <v>317</v>
      </c>
      <c r="G194" s="37"/>
      <c r="H194" s="37"/>
      <c r="I194" s="211"/>
      <c r="J194" s="37"/>
      <c r="K194" s="37"/>
      <c r="L194" s="41"/>
      <c r="M194" s="212"/>
      <c r="N194" s="213"/>
      <c r="O194" s="88"/>
      <c r="P194" s="88"/>
      <c r="Q194" s="88"/>
      <c r="R194" s="88"/>
      <c r="S194" s="88"/>
      <c r="T194" s="88"/>
      <c r="U194" s="89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157</v>
      </c>
      <c r="AU194" s="14" t="s">
        <v>75</v>
      </c>
    </row>
    <row r="195" s="2" customFormat="1">
      <c r="A195" s="35"/>
      <c r="B195" s="36"/>
      <c r="C195" s="195" t="s">
        <v>319</v>
      </c>
      <c r="D195" s="195" t="s">
        <v>150</v>
      </c>
      <c r="E195" s="196" t="s">
        <v>320</v>
      </c>
      <c r="F195" s="197" t="s">
        <v>321</v>
      </c>
      <c r="G195" s="198" t="s">
        <v>160</v>
      </c>
      <c r="H195" s="199">
        <v>1</v>
      </c>
      <c r="I195" s="200"/>
      <c r="J195" s="201">
        <f>ROUND(I195*H195,2)</f>
        <v>0</v>
      </c>
      <c r="K195" s="197" t="s">
        <v>154</v>
      </c>
      <c r="L195" s="202"/>
      <c r="M195" s="203" t="s">
        <v>1</v>
      </c>
      <c r="N195" s="204" t="s">
        <v>40</v>
      </c>
      <c r="O195" s="88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5">
        <f>S195*H195</f>
        <v>0</v>
      </c>
      <c r="U195" s="206" t="s">
        <v>1</v>
      </c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7" t="s">
        <v>84</v>
      </c>
      <c r="AT195" s="207" t="s">
        <v>150</v>
      </c>
      <c r="AU195" s="207" t="s">
        <v>75</v>
      </c>
      <c r="AY195" s="14" t="s">
        <v>155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4" t="s">
        <v>82</v>
      </c>
      <c r="BK195" s="208">
        <f>ROUND(I195*H195,2)</f>
        <v>0</v>
      </c>
      <c r="BL195" s="14" t="s">
        <v>82</v>
      </c>
      <c r="BM195" s="207" t="s">
        <v>322</v>
      </c>
    </row>
    <row r="196" s="2" customFormat="1">
      <c r="A196" s="35"/>
      <c r="B196" s="36"/>
      <c r="C196" s="37"/>
      <c r="D196" s="209" t="s">
        <v>157</v>
      </c>
      <c r="E196" s="37"/>
      <c r="F196" s="210" t="s">
        <v>321</v>
      </c>
      <c r="G196" s="37"/>
      <c r="H196" s="37"/>
      <c r="I196" s="211"/>
      <c r="J196" s="37"/>
      <c r="K196" s="37"/>
      <c r="L196" s="41"/>
      <c r="M196" s="212"/>
      <c r="N196" s="213"/>
      <c r="O196" s="88"/>
      <c r="P196" s="88"/>
      <c r="Q196" s="88"/>
      <c r="R196" s="88"/>
      <c r="S196" s="88"/>
      <c r="T196" s="88"/>
      <c r="U196" s="89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157</v>
      </c>
      <c r="AU196" s="14" t="s">
        <v>75</v>
      </c>
    </row>
    <row r="197" s="2" customFormat="1">
      <c r="A197" s="35"/>
      <c r="B197" s="36"/>
      <c r="C197" s="195" t="s">
        <v>323</v>
      </c>
      <c r="D197" s="195" t="s">
        <v>150</v>
      </c>
      <c r="E197" s="196" t="s">
        <v>324</v>
      </c>
      <c r="F197" s="197" t="s">
        <v>325</v>
      </c>
      <c r="G197" s="198" t="s">
        <v>160</v>
      </c>
      <c r="H197" s="199">
        <v>1</v>
      </c>
      <c r="I197" s="200"/>
      <c r="J197" s="201">
        <f>ROUND(I197*H197,2)</f>
        <v>0</v>
      </c>
      <c r="K197" s="197" t="s">
        <v>154</v>
      </c>
      <c r="L197" s="202"/>
      <c r="M197" s="203" t="s">
        <v>1</v>
      </c>
      <c r="N197" s="204" t="s">
        <v>40</v>
      </c>
      <c r="O197" s="88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5">
        <f>S197*H197</f>
        <v>0</v>
      </c>
      <c r="U197" s="206" t="s">
        <v>1</v>
      </c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7" t="s">
        <v>84</v>
      </c>
      <c r="AT197" s="207" t="s">
        <v>150</v>
      </c>
      <c r="AU197" s="207" t="s">
        <v>75</v>
      </c>
      <c r="AY197" s="14" t="s">
        <v>155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4" t="s">
        <v>82</v>
      </c>
      <c r="BK197" s="208">
        <f>ROUND(I197*H197,2)</f>
        <v>0</v>
      </c>
      <c r="BL197" s="14" t="s">
        <v>82</v>
      </c>
      <c r="BM197" s="207" t="s">
        <v>326</v>
      </c>
    </row>
    <row r="198" s="2" customFormat="1">
      <c r="A198" s="35"/>
      <c r="B198" s="36"/>
      <c r="C198" s="37"/>
      <c r="D198" s="209" t="s">
        <v>157</v>
      </c>
      <c r="E198" s="37"/>
      <c r="F198" s="210" t="s">
        <v>325</v>
      </c>
      <c r="G198" s="37"/>
      <c r="H198" s="37"/>
      <c r="I198" s="211"/>
      <c r="J198" s="37"/>
      <c r="K198" s="37"/>
      <c r="L198" s="41"/>
      <c r="M198" s="212"/>
      <c r="N198" s="213"/>
      <c r="O198" s="88"/>
      <c r="P198" s="88"/>
      <c r="Q198" s="88"/>
      <c r="R198" s="88"/>
      <c r="S198" s="88"/>
      <c r="T198" s="88"/>
      <c r="U198" s="89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157</v>
      </c>
      <c r="AU198" s="14" t="s">
        <v>75</v>
      </c>
    </row>
    <row r="199" s="2" customFormat="1">
      <c r="A199" s="35"/>
      <c r="B199" s="36"/>
      <c r="C199" s="195" t="s">
        <v>327</v>
      </c>
      <c r="D199" s="195" t="s">
        <v>150</v>
      </c>
      <c r="E199" s="196" t="s">
        <v>328</v>
      </c>
      <c r="F199" s="197" t="s">
        <v>329</v>
      </c>
      <c r="G199" s="198" t="s">
        <v>160</v>
      </c>
      <c r="H199" s="199">
        <v>1</v>
      </c>
      <c r="I199" s="200"/>
      <c r="J199" s="201">
        <f>ROUND(I199*H199,2)</f>
        <v>0</v>
      </c>
      <c r="K199" s="197" t="s">
        <v>154</v>
      </c>
      <c r="L199" s="202"/>
      <c r="M199" s="203" t="s">
        <v>1</v>
      </c>
      <c r="N199" s="204" t="s">
        <v>40</v>
      </c>
      <c r="O199" s="88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5">
        <f>S199*H199</f>
        <v>0</v>
      </c>
      <c r="U199" s="206" t="s">
        <v>1</v>
      </c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7" t="s">
        <v>84</v>
      </c>
      <c r="AT199" s="207" t="s">
        <v>150</v>
      </c>
      <c r="AU199" s="207" t="s">
        <v>75</v>
      </c>
      <c r="AY199" s="14" t="s">
        <v>155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4" t="s">
        <v>82</v>
      </c>
      <c r="BK199" s="208">
        <f>ROUND(I199*H199,2)</f>
        <v>0</v>
      </c>
      <c r="BL199" s="14" t="s">
        <v>82</v>
      </c>
      <c r="BM199" s="207" t="s">
        <v>330</v>
      </c>
    </row>
    <row r="200" s="2" customFormat="1">
      <c r="A200" s="35"/>
      <c r="B200" s="36"/>
      <c r="C200" s="37"/>
      <c r="D200" s="209" t="s">
        <v>157</v>
      </c>
      <c r="E200" s="37"/>
      <c r="F200" s="210" t="s">
        <v>329</v>
      </c>
      <c r="G200" s="37"/>
      <c r="H200" s="37"/>
      <c r="I200" s="211"/>
      <c r="J200" s="37"/>
      <c r="K200" s="37"/>
      <c r="L200" s="41"/>
      <c r="M200" s="212"/>
      <c r="N200" s="213"/>
      <c r="O200" s="88"/>
      <c r="P200" s="88"/>
      <c r="Q200" s="88"/>
      <c r="R200" s="88"/>
      <c r="S200" s="88"/>
      <c r="T200" s="88"/>
      <c r="U200" s="89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157</v>
      </c>
      <c r="AU200" s="14" t="s">
        <v>75</v>
      </c>
    </row>
    <row r="201" s="2" customFormat="1">
      <c r="A201" s="35"/>
      <c r="B201" s="36"/>
      <c r="C201" s="214" t="s">
        <v>331</v>
      </c>
      <c r="D201" s="214" t="s">
        <v>163</v>
      </c>
      <c r="E201" s="215" t="s">
        <v>332</v>
      </c>
      <c r="F201" s="216" t="s">
        <v>333</v>
      </c>
      <c r="G201" s="217" t="s">
        <v>160</v>
      </c>
      <c r="H201" s="218">
        <v>6</v>
      </c>
      <c r="I201" s="219"/>
      <c r="J201" s="220">
        <f>ROUND(I201*H201,2)</f>
        <v>0</v>
      </c>
      <c r="K201" s="216" t="s">
        <v>154</v>
      </c>
      <c r="L201" s="41"/>
      <c r="M201" s="221" t="s">
        <v>1</v>
      </c>
      <c r="N201" s="222" t="s">
        <v>40</v>
      </c>
      <c r="O201" s="88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5">
        <f>S201*H201</f>
        <v>0</v>
      </c>
      <c r="U201" s="206" t="s">
        <v>1</v>
      </c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7" t="s">
        <v>82</v>
      </c>
      <c r="AT201" s="207" t="s">
        <v>163</v>
      </c>
      <c r="AU201" s="207" t="s">
        <v>75</v>
      </c>
      <c r="AY201" s="14" t="s">
        <v>155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4" t="s">
        <v>82</v>
      </c>
      <c r="BK201" s="208">
        <f>ROUND(I201*H201,2)</f>
        <v>0</v>
      </c>
      <c r="BL201" s="14" t="s">
        <v>82</v>
      </c>
      <c r="BM201" s="207" t="s">
        <v>334</v>
      </c>
    </row>
    <row r="202" s="2" customFormat="1">
      <c r="A202" s="35"/>
      <c r="B202" s="36"/>
      <c r="C202" s="37"/>
      <c r="D202" s="209" t="s">
        <v>157</v>
      </c>
      <c r="E202" s="37"/>
      <c r="F202" s="210" t="s">
        <v>333</v>
      </c>
      <c r="G202" s="37"/>
      <c r="H202" s="37"/>
      <c r="I202" s="211"/>
      <c r="J202" s="37"/>
      <c r="K202" s="37"/>
      <c r="L202" s="41"/>
      <c r="M202" s="212"/>
      <c r="N202" s="213"/>
      <c r="O202" s="88"/>
      <c r="P202" s="88"/>
      <c r="Q202" s="88"/>
      <c r="R202" s="88"/>
      <c r="S202" s="88"/>
      <c r="T202" s="88"/>
      <c r="U202" s="89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157</v>
      </c>
      <c r="AU202" s="14" t="s">
        <v>75</v>
      </c>
    </row>
    <row r="203" s="2" customFormat="1" ht="16.5" customHeight="1">
      <c r="A203" s="35"/>
      <c r="B203" s="36"/>
      <c r="C203" s="214" t="s">
        <v>335</v>
      </c>
      <c r="D203" s="214" t="s">
        <v>163</v>
      </c>
      <c r="E203" s="215" t="s">
        <v>336</v>
      </c>
      <c r="F203" s="216" t="s">
        <v>337</v>
      </c>
      <c r="G203" s="217" t="s">
        <v>230</v>
      </c>
      <c r="H203" s="218">
        <v>80</v>
      </c>
      <c r="I203" s="219"/>
      <c r="J203" s="220">
        <f>ROUND(I203*H203,2)</f>
        <v>0</v>
      </c>
      <c r="K203" s="216" t="s">
        <v>154</v>
      </c>
      <c r="L203" s="41"/>
      <c r="M203" s="221" t="s">
        <v>1</v>
      </c>
      <c r="N203" s="222" t="s">
        <v>40</v>
      </c>
      <c r="O203" s="88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5">
        <f>S203*H203</f>
        <v>0</v>
      </c>
      <c r="U203" s="206" t="s">
        <v>1</v>
      </c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7" t="s">
        <v>82</v>
      </c>
      <c r="AT203" s="207" t="s">
        <v>163</v>
      </c>
      <c r="AU203" s="207" t="s">
        <v>75</v>
      </c>
      <c r="AY203" s="14" t="s">
        <v>155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4" t="s">
        <v>82</v>
      </c>
      <c r="BK203" s="208">
        <f>ROUND(I203*H203,2)</f>
        <v>0</v>
      </c>
      <c r="BL203" s="14" t="s">
        <v>82</v>
      </c>
      <c r="BM203" s="207" t="s">
        <v>338</v>
      </c>
    </row>
    <row r="204" s="2" customFormat="1">
      <c r="A204" s="35"/>
      <c r="B204" s="36"/>
      <c r="C204" s="37"/>
      <c r="D204" s="209" t="s">
        <v>157</v>
      </c>
      <c r="E204" s="37"/>
      <c r="F204" s="210" t="s">
        <v>339</v>
      </c>
      <c r="G204" s="37"/>
      <c r="H204" s="37"/>
      <c r="I204" s="211"/>
      <c r="J204" s="37"/>
      <c r="K204" s="37"/>
      <c r="L204" s="41"/>
      <c r="M204" s="212"/>
      <c r="N204" s="213"/>
      <c r="O204" s="88"/>
      <c r="P204" s="88"/>
      <c r="Q204" s="88"/>
      <c r="R204" s="88"/>
      <c r="S204" s="88"/>
      <c r="T204" s="88"/>
      <c r="U204" s="89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157</v>
      </c>
      <c r="AU204" s="14" t="s">
        <v>75</v>
      </c>
    </row>
    <row r="205" s="2" customFormat="1">
      <c r="A205" s="35"/>
      <c r="B205" s="36"/>
      <c r="C205" s="195" t="s">
        <v>340</v>
      </c>
      <c r="D205" s="195" t="s">
        <v>150</v>
      </c>
      <c r="E205" s="196" t="s">
        <v>341</v>
      </c>
      <c r="F205" s="197" t="s">
        <v>342</v>
      </c>
      <c r="G205" s="198" t="s">
        <v>160</v>
      </c>
      <c r="H205" s="199">
        <v>4</v>
      </c>
      <c r="I205" s="200"/>
      <c r="J205" s="201">
        <f>ROUND(I205*H205,2)</f>
        <v>0</v>
      </c>
      <c r="K205" s="197" t="s">
        <v>154</v>
      </c>
      <c r="L205" s="202"/>
      <c r="M205" s="203" t="s">
        <v>1</v>
      </c>
      <c r="N205" s="204" t="s">
        <v>40</v>
      </c>
      <c r="O205" s="88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5">
        <f>S205*H205</f>
        <v>0</v>
      </c>
      <c r="U205" s="206" t="s">
        <v>1</v>
      </c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7" t="s">
        <v>183</v>
      </c>
      <c r="AT205" s="207" t="s">
        <v>150</v>
      </c>
      <c r="AU205" s="207" t="s">
        <v>75</v>
      </c>
      <c r="AY205" s="14" t="s">
        <v>155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4" t="s">
        <v>82</v>
      </c>
      <c r="BK205" s="208">
        <f>ROUND(I205*H205,2)</f>
        <v>0</v>
      </c>
      <c r="BL205" s="14" t="s">
        <v>183</v>
      </c>
      <c r="BM205" s="207" t="s">
        <v>343</v>
      </c>
    </row>
    <row r="206" s="2" customFormat="1">
      <c r="A206" s="35"/>
      <c r="B206" s="36"/>
      <c r="C206" s="37"/>
      <c r="D206" s="209" t="s">
        <v>157</v>
      </c>
      <c r="E206" s="37"/>
      <c r="F206" s="210" t="s">
        <v>342</v>
      </c>
      <c r="G206" s="37"/>
      <c r="H206" s="37"/>
      <c r="I206" s="211"/>
      <c r="J206" s="37"/>
      <c r="K206" s="37"/>
      <c r="L206" s="41"/>
      <c r="M206" s="212"/>
      <c r="N206" s="213"/>
      <c r="O206" s="88"/>
      <c r="P206" s="88"/>
      <c r="Q206" s="88"/>
      <c r="R206" s="88"/>
      <c r="S206" s="88"/>
      <c r="T206" s="88"/>
      <c r="U206" s="89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157</v>
      </c>
      <c r="AU206" s="14" t="s">
        <v>75</v>
      </c>
    </row>
    <row r="207" s="2" customFormat="1">
      <c r="A207" s="35"/>
      <c r="B207" s="36"/>
      <c r="C207" s="214" t="s">
        <v>344</v>
      </c>
      <c r="D207" s="214" t="s">
        <v>163</v>
      </c>
      <c r="E207" s="215" t="s">
        <v>345</v>
      </c>
      <c r="F207" s="216" t="s">
        <v>346</v>
      </c>
      <c r="G207" s="217" t="s">
        <v>160</v>
      </c>
      <c r="H207" s="218">
        <v>4</v>
      </c>
      <c r="I207" s="219"/>
      <c r="J207" s="220">
        <f>ROUND(I207*H207,2)</f>
        <v>0</v>
      </c>
      <c r="K207" s="216" t="s">
        <v>154</v>
      </c>
      <c r="L207" s="41"/>
      <c r="M207" s="221" t="s">
        <v>1</v>
      </c>
      <c r="N207" s="222" t="s">
        <v>40</v>
      </c>
      <c r="O207" s="88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5">
        <f>S207*H207</f>
        <v>0</v>
      </c>
      <c r="U207" s="206" t="s">
        <v>1</v>
      </c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7" t="s">
        <v>82</v>
      </c>
      <c r="AT207" s="207" t="s">
        <v>163</v>
      </c>
      <c r="AU207" s="207" t="s">
        <v>75</v>
      </c>
      <c r="AY207" s="14" t="s">
        <v>155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4" t="s">
        <v>82</v>
      </c>
      <c r="BK207" s="208">
        <f>ROUND(I207*H207,2)</f>
        <v>0</v>
      </c>
      <c r="BL207" s="14" t="s">
        <v>82</v>
      </c>
      <c r="BM207" s="207" t="s">
        <v>347</v>
      </c>
    </row>
    <row r="208" s="2" customFormat="1">
      <c r="A208" s="35"/>
      <c r="B208" s="36"/>
      <c r="C208" s="37"/>
      <c r="D208" s="209" t="s">
        <v>157</v>
      </c>
      <c r="E208" s="37"/>
      <c r="F208" s="210" t="s">
        <v>348</v>
      </c>
      <c r="G208" s="37"/>
      <c r="H208" s="37"/>
      <c r="I208" s="211"/>
      <c r="J208" s="37"/>
      <c r="K208" s="37"/>
      <c r="L208" s="41"/>
      <c r="M208" s="212"/>
      <c r="N208" s="213"/>
      <c r="O208" s="88"/>
      <c r="P208" s="88"/>
      <c r="Q208" s="88"/>
      <c r="R208" s="88"/>
      <c r="S208" s="88"/>
      <c r="T208" s="88"/>
      <c r="U208" s="89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157</v>
      </c>
      <c r="AU208" s="14" t="s">
        <v>75</v>
      </c>
    </row>
    <row r="209" s="2" customFormat="1">
      <c r="A209" s="35"/>
      <c r="B209" s="36"/>
      <c r="C209" s="214" t="s">
        <v>349</v>
      </c>
      <c r="D209" s="214" t="s">
        <v>163</v>
      </c>
      <c r="E209" s="215" t="s">
        <v>350</v>
      </c>
      <c r="F209" s="216" t="s">
        <v>351</v>
      </c>
      <c r="G209" s="217" t="s">
        <v>304</v>
      </c>
      <c r="H209" s="218">
        <v>10</v>
      </c>
      <c r="I209" s="219"/>
      <c r="J209" s="220">
        <f>ROUND(I209*H209,2)</f>
        <v>0</v>
      </c>
      <c r="K209" s="216" t="s">
        <v>154</v>
      </c>
      <c r="L209" s="41"/>
      <c r="M209" s="221" t="s">
        <v>1</v>
      </c>
      <c r="N209" s="222" t="s">
        <v>40</v>
      </c>
      <c r="O209" s="88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5">
        <f>S209*H209</f>
        <v>0</v>
      </c>
      <c r="U209" s="206" t="s">
        <v>1</v>
      </c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7" t="s">
        <v>82</v>
      </c>
      <c r="AT209" s="207" t="s">
        <v>163</v>
      </c>
      <c r="AU209" s="207" t="s">
        <v>75</v>
      </c>
      <c r="AY209" s="14" t="s">
        <v>155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4" t="s">
        <v>82</v>
      </c>
      <c r="BK209" s="208">
        <f>ROUND(I209*H209,2)</f>
        <v>0</v>
      </c>
      <c r="BL209" s="14" t="s">
        <v>82</v>
      </c>
      <c r="BM209" s="207" t="s">
        <v>352</v>
      </c>
    </row>
    <row r="210" s="2" customFormat="1">
      <c r="A210" s="35"/>
      <c r="B210" s="36"/>
      <c r="C210" s="37"/>
      <c r="D210" s="209" t="s">
        <v>157</v>
      </c>
      <c r="E210" s="37"/>
      <c r="F210" s="210" t="s">
        <v>353</v>
      </c>
      <c r="G210" s="37"/>
      <c r="H210" s="37"/>
      <c r="I210" s="211"/>
      <c r="J210" s="37"/>
      <c r="K210" s="37"/>
      <c r="L210" s="41"/>
      <c r="M210" s="212"/>
      <c r="N210" s="213"/>
      <c r="O210" s="88"/>
      <c r="P210" s="88"/>
      <c r="Q210" s="88"/>
      <c r="R210" s="88"/>
      <c r="S210" s="88"/>
      <c r="T210" s="88"/>
      <c r="U210" s="89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157</v>
      </c>
      <c r="AU210" s="14" t="s">
        <v>75</v>
      </c>
    </row>
    <row r="211" s="2" customFormat="1" ht="21.75" customHeight="1">
      <c r="A211" s="35"/>
      <c r="B211" s="36"/>
      <c r="C211" s="214" t="s">
        <v>354</v>
      </c>
      <c r="D211" s="214" t="s">
        <v>163</v>
      </c>
      <c r="E211" s="215" t="s">
        <v>355</v>
      </c>
      <c r="F211" s="216" t="s">
        <v>356</v>
      </c>
      <c r="G211" s="217" t="s">
        <v>160</v>
      </c>
      <c r="H211" s="218">
        <v>1</v>
      </c>
      <c r="I211" s="219"/>
      <c r="J211" s="220">
        <f>ROUND(I211*H211,2)</f>
        <v>0</v>
      </c>
      <c r="K211" s="216" t="s">
        <v>154</v>
      </c>
      <c r="L211" s="41"/>
      <c r="M211" s="221" t="s">
        <v>1</v>
      </c>
      <c r="N211" s="222" t="s">
        <v>40</v>
      </c>
      <c r="O211" s="88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5">
        <f>S211*H211</f>
        <v>0</v>
      </c>
      <c r="U211" s="206" t="s">
        <v>1</v>
      </c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7" t="s">
        <v>82</v>
      </c>
      <c r="AT211" s="207" t="s">
        <v>163</v>
      </c>
      <c r="AU211" s="207" t="s">
        <v>75</v>
      </c>
      <c r="AY211" s="14" t="s">
        <v>155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4" t="s">
        <v>82</v>
      </c>
      <c r="BK211" s="208">
        <f>ROUND(I211*H211,2)</f>
        <v>0</v>
      </c>
      <c r="BL211" s="14" t="s">
        <v>82</v>
      </c>
      <c r="BM211" s="207" t="s">
        <v>357</v>
      </c>
    </row>
    <row r="212" s="2" customFormat="1">
      <c r="A212" s="35"/>
      <c r="B212" s="36"/>
      <c r="C212" s="37"/>
      <c r="D212" s="209" t="s">
        <v>157</v>
      </c>
      <c r="E212" s="37"/>
      <c r="F212" s="210" t="s">
        <v>356</v>
      </c>
      <c r="G212" s="37"/>
      <c r="H212" s="37"/>
      <c r="I212" s="211"/>
      <c r="J212" s="37"/>
      <c r="K212" s="37"/>
      <c r="L212" s="41"/>
      <c r="M212" s="212"/>
      <c r="N212" s="213"/>
      <c r="O212" s="88"/>
      <c r="P212" s="88"/>
      <c r="Q212" s="88"/>
      <c r="R212" s="88"/>
      <c r="S212" s="88"/>
      <c r="T212" s="88"/>
      <c r="U212" s="89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157</v>
      </c>
      <c r="AU212" s="14" t="s">
        <v>75</v>
      </c>
    </row>
    <row r="213" s="2" customFormat="1" ht="33" customHeight="1">
      <c r="A213" s="35"/>
      <c r="B213" s="36"/>
      <c r="C213" s="195" t="s">
        <v>358</v>
      </c>
      <c r="D213" s="195" t="s">
        <v>150</v>
      </c>
      <c r="E213" s="196" t="s">
        <v>359</v>
      </c>
      <c r="F213" s="197" t="s">
        <v>360</v>
      </c>
      <c r="G213" s="198" t="s">
        <v>304</v>
      </c>
      <c r="H213" s="199">
        <v>250</v>
      </c>
      <c r="I213" s="200"/>
      <c r="J213" s="201">
        <f>ROUND(I213*H213,2)</f>
        <v>0</v>
      </c>
      <c r="K213" s="197" t="s">
        <v>154</v>
      </c>
      <c r="L213" s="202"/>
      <c r="M213" s="203" t="s">
        <v>1</v>
      </c>
      <c r="N213" s="204" t="s">
        <v>40</v>
      </c>
      <c r="O213" s="88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5">
        <f>S213*H213</f>
        <v>0</v>
      </c>
      <c r="U213" s="206" t="s">
        <v>1</v>
      </c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7" t="s">
        <v>183</v>
      </c>
      <c r="AT213" s="207" t="s">
        <v>150</v>
      </c>
      <c r="AU213" s="207" t="s">
        <v>75</v>
      </c>
      <c r="AY213" s="14" t="s">
        <v>155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4" t="s">
        <v>82</v>
      </c>
      <c r="BK213" s="208">
        <f>ROUND(I213*H213,2)</f>
        <v>0</v>
      </c>
      <c r="BL213" s="14" t="s">
        <v>183</v>
      </c>
      <c r="BM213" s="207" t="s">
        <v>361</v>
      </c>
    </row>
    <row r="214" s="2" customFormat="1">
      <c r="A214" s="35"/>
      <c r="B214" s="36"/>
      <c r="C214" s="37"/>
      <c r="D214" s="209" t="s">
        <v>157</v>
      </c>
      <c r="E214" s="37"/>
      <c r="F214" s="210" t="s">
        <v>360</v>
      </c>
      <c r="G214" s="37"/>
      <c r="H214" s="37"/>
      <c r="I214" s="211"/>
      <c r="J214" s="37"/>
      <c r="K214" s="37"/>
      <c r="L214" s="41"/>
      <c r="M214" s="212"/>
      <c r="N214" s="213"/>
      <c r="O214" s="88"/>
      <c r="P214" s="88"/>
      <c r="Q214" s="88"/>
      <c r="R214" s="88"/>
      <c r="S214" s="88"/>
      <c r="T214" s="88"/>
      <c r="U214" s="89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157</v>
      </c>
      <c r="AU214" s="14" t="s">
        <v>75</v>
      </c>
    </row>
    <row r="215" s="2" customFormat="1" ht="33" customHeight="1">
      <c r="A215" s="35"/>
      <c r="B215" s="36"/>
      <c r="C215" s="195" t="s">
        <v>362</v>
      </c>
      <c r="D215" s="195" t="s">
        <v>150</v>
      </c>
      <c r="E215" s="196" t="s">
        <v>363</v>
      </c>
      <c r="F215" s="197" t="s">
        <v>364</v>
      </c>
      <c r="G215" s="198" t="s">
        <v>304</v>
      </c>
      <c r="H215" s="199">
        <v>80</v>
      </c>
      <c r="I215" s="200"/>
      <c r="J215" s="201">
        <f>ROUND(I215*H215,2)</f>
        <v>0</v>
      </c>
      <c r="K215" s="197" t="s">
        <v>154</v>
      </c>
      <c r="L215" s="202"/>
      <c r="M215" s="203" t="s">
        <v>1</v>
      </c>
      <c r="N215" s="204" t="s">
        <v>40</v>
      </c>
      <c r="O215" s="88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5">
        <f>S215*H215</f>
        <v>0</v>
      </c>
      <c r="U215" s="206" t="s">
        <v>1</v>
      </c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7" t="s">
        <v>84</v>
      </c>
      <c r="AT215" s="207" t="s">
        <v>150</v>
      </c>
      <c r="AU215" s="207" t="s">
        <v>75</v>
      </c>
      <c r="AY215" s="14" t="s">
        <v>155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4" t="s">
        <v>82</v>
      </c>
      <c r="BK215" s="208">
        <f>ROUND(I215*H215,2)</f>
        <v>0</v>
      </c>
      <c r="BL215" s="14" t="s">
        <v>82</v>
      </c>
      <c r="BM215" s="207" t="s">
        <v>365</v>
      </c>
    </row>
    <row r="216" s="2" customFormat="1">
      <c r="A216" s="35"/>
      <c r="B216" s="36"/>
      <c r="C216" s="37"/>
      <c r="D216" s="209" t="s">
        <v>157</v>
      </c>
      <c r="E216" s="37"/>
      <c r="F216" s="210" t="s">
        <v>364</v>
      </c>
      <c r="G216" s="37"/>
      <c r="H216" s="37"/>
      <c r="I216" s="211"/>
      <c r="J216" s="37"/>
      <c r="K216" s="37"/>
      <c r="L216" s="41"/>
      <c r="M216" s="212"/>
      <c r="N216" s="213"/>
      <c r="O216" s="88"/>
      <c r="P216" s="88"/>
      <c r="Q216" s="88"/>
      <c r="R216" s="88"/>
      <c r="S216" s="88"/>
      <c r="T216" s="88"/>
      <c r="U216" s="89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157</v>
      </c>
      <c r="AU216" s="14" t="s">
        <v>75</v>
      </c>
    </row>
    <row r="217" s="2" customFormat="1" ht="33" customHeight="1">
      <c r="A217" s="35"/>
      <c r="B217" s="36"/>
      <c r="C217" s="195" t="s">
        <v>366</v>
      </c>
      <c r="D217" s="195" t="s">
        <v>150</v>
      </c>
      <c r="E217" s="196" t="s">
        <v>367</v>
      </c>
      <c r="F217" s="197" t="s">
        <v>368</v>
      </c>
      <c r="G217" s="198" t="s">
        <v>304</v>
      </c>
      <c r="H217" s="199">
        <v>70</v>
      </c>
      <c r="I217" s="200"/>
      <c r="J217" s="201">
        <f>ROUND(I217*H217,2)</f>
        <v>0</v>
      </c>
      <c r="K217" s="197" t="s">
        <v>154</v>
      </c>
      <c r="L217" s="202"/>
      <c r="M217" s="203" t="s">
        <v>1</v>
      </c>
      <c r="N217" s="204" t="s">
        <v>40</v>
      </c>
      <c r="O217" s="88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5">
        <f>S217*H217</f>
        <v>0</v>
      </c>
      <c r="U217" s="206" t="s">
        <v>1</v>
      </c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7" t="s">
        <v>84</v>
      </c>
      <c r="AT217" s="207" t="s">
        <v>150</v>
      </c>
      <c r="AU217" s="207" t="s">
        <v>75</v>
      </c>
      <c r="AY217" s="14" t="s">
        <v>155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4" t="s">
        <v>82</v>
      </c>
      <c r="BK217" s="208">
        <f>ROUND(I217*H217,2)</f>
        <v>0</v>
      </c>
      <c r="BL217" s="14" t="s">
        <v>82</v>
      </c>
      <c r="BM217" s="207" t="s">
        <v>369</v>
      </c>
    </row>
    <row r="218" s="2" customFormat="1">
      <c r="A218" s="35"/>
      <c r="B218" s="36"/>
      <c r="C218" s="37"/>
      <c r="D218" s="209" t="s">
        <v>157</v>
      </c>
      <c r="E218" s="37"/>
      <c r="F218" s="210" t="s">
        <v>368</v>
      </c>
      <c r="G218" s="37"/>
      <c r="H218" s="37"/>
      <c r="I218" s="211"/>
      <c r="J218" s="37"/>
      <c r="K218" s="37"/>
      <c r="L218" s="41"/>
      <c r="M218" s="212"/>
      <c r="N218" s="213"/>
      <c r="O218" s="88"/>
      <c r="P218" s="88"/>
      <c r="Q218" s="88"/>
      <c r="R218" s="88"/>
      <c r="S218" s="88"/>
      <c r="T218" s="88"/>
      <c r="U218" s="89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157</v>
      </c>
      <c r="AU218" s="14" t="s">
        <v>75</v>
      </c>
    </row>
    <row r="219" s="2" customFormat="1" ht="33" customHeight="1">
      <c r="A219" s="35"/>
      <c r="B219" s="36"/>
      <c r="C219" s="195" t="s">
        <v>370</v>
      </c>
      <c r="D219" s="195" t="s">
        <v>150</v>
      </c>
      <c r="E219" s="196" t="s">
        <v>371</v>
      </c>
      <c r="F219" s="197" t="s">
        <v>372</v>
      </c>
      <c r="G219" s="198" t="s">
        <v>304</v>
      </c>
      <c r="H219" s="199">
        <v>10</v>
      </c>
      <c r="I219" s="200"/>
      <c r="J219" s="201">
        <f>ROUND(I219*H219,2)</f>
        <v>0</v>
      </c>
      <c r="K219" s="197" t="s">
        <v>154</v>
      </c>
      <c r="L219" s="202"/>
      <c r="M219" s="203" t="s">
        <v>1</v>
      </c>
      <c r="N219" s="204" t="s">
        <v>40</v>
      </c>
      <c r="O219" s="88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5">
        <f>S219*H219</f>
        <v>0</v>
      </c>
      <c r="U219" s="206" t="s">
        <v>1</v>
      </c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7" t="s">
        <v>84</v>
      </c>
      <c r="AT219" s="207" t="s">
        <v>150</v>
      </c>
      <c r="AU219" s="207" t="s">
        <v>75</v>
      </c>
      <c r="AY219" s="14" t="s">
        <v>155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4" t="s">
        <v>82</v>
      </c>
      <c r="BK219" s="208">
        <f>ROUND(I219*H219,2)</f>
        <v>0</v>
      </c>
      <c r="BL219" s="14" t="s">
        <v>82</v>
      </c>
      <c r="BM219" s="207" t="s">
        <v>373</v>
      </c>
    </row>
    <row r="220" s="2" customFormat="1">
      <c r="A220" s="35"/>
      <c r="B220" s="36"/>
      <c r="C220" s="37"/>
      <c r="D220" s="209" t="s">
        <v>157</v>
      </c>
      <c r="E220" s="37"/>
      <c r="F220" s="210" t="s">
        <v>372</v>
      </c>
      <c r="G220" s="37"/>
      <c r="H220" s="37"/>
      <c r="I220" s="211"/>
      <c r="J220" s="37"/>
      <c r="K220" s="37"/>
      <c r="L220" s="41"/>
      <c r="M220" s="212"/>
      <c r="N220" s="213"/>
      <c r="O220" s="88"/>
      <c r="P220" s="88"/>
      <c r="Q220" s="88"/>
      <c r="R220" s="88"/>
      <c r="S220" s="88"/>
      <c r="T220" s="88"/>
      <c r="U220" s="89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157</v>
      </c>
      <c r="AU220" s="14" t="s">
        <v>75</v>
      </c>
    </row>
    <row r="221" s="2" customFormat="1">
      <c r="A221" s="35"/>
      <c r="B221" s="36"/>
      <c r="C221" s="195" t="s">
        <v>374</v>
      </c>
      <c r="D221" s="195" t="s">
        <v>150</v>
      </c>
      <c r="E221" s="196" t="s">
        <v>375</v>
      </c>
      <c r="F221" s="197" t="s">
        <v>376</v>
      </c>
      <c r="G221" s="198" t="s">
        <v>304</v>
      </c>
      <c r="H221" s="199">
        <v>80</v>
      </c>
      <c r="I221" s="200"/>
      <c r="J221" s="201">
        <f>ROUND(I221*H221,2)</f>
        <v>0</v>
      </c>
      <c r="K221" s="197" t="s">
        <v>154</v>
      </c>
      <c r="L221" s="202"/>
      <c r="M221" s="203" t="s">
        <v>1</v>
      </c>
      <c r="N221" s="204" t="s">
        <v>40</v>
      </c>
      <c r="O221" s="88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5">
        <f>S221*H221</f>
        <v>0</v>
      </c>
      <c r="U221" s="206" t="s">
        <v>1</v>
      </c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7" t="s">
        <v>84</v>
      </c>
      <c r="AT221" s="207" t="s">
        <v>150</v>
      </c>
      <c r="AU221" s="207" t="s">
        <v>75</v>
      </c>
      <c r="AY221" s="14" t="s">
        <v>155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4" t="s">
        <v>82</v>
      </c>
      <c r="BK221" s="208">
        <f>ROUND(I221*H221,2)</f>
        <v>0</v>
      </c>
      <c r="BL221" s="14" t="s">
        <v>82</v>
      </c>
      <c r="BM221" s="207" t="s">
        <v>377</v>
      </c>
    </row>
    <row r="222" s="2" customFormat="1">
      <c r="A222" s="35"/>
      <c r="B222" s="36"/>
      <c r="C222" s="37"/>
      <c r="D222" s="209" t="s">
        <v>157</v>
      </c>
      <c r="E222" s="37"/>
      <c r="F222" s="210" t="s">
        <v>376</v>
      </c>
      <c r="G222" s="37"/>
      <c r="H222" s="37"/>
      <c r="I222" s="211"/>
      <c r="J222" s="37"/>
      <c r="K222" s="37"/>
      <c r="L222" s="41"/>
      <c r="M222" s="212"/>
      <c r="N222" s="213"/>
      <c r="O222" s="88"/>
      <c r="P222" s="88"/>
      <c r="Q222" s="88"/>
      <c r="R222" s="88"/>
      <c r="S222" s="88"/>
      <c r="T222" s="88"/>
      <c r="U222" s="89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157</v>
      </c>
      <c r="AU222" s="14" t="s">
        <v>75</v>
      </c>
    </row>
    <row r="223" s="2" customFormat="1">
      <c r="A223" s="35"/>
      <c r="B223" s="36"/>
      <c r="C223" s="214" t="s">
        <v>378</v>
      </c>
      <c r="D223" s="214" t="s">
        <v>163</v>
      </c>
      <c r="E223" s="215" t="s">
        <v>379</v>
      </c>
      <c r="F223" s="216" t="s">
        <v>380</v>
      </c>
      <c r="G223" s="217" t="s">
        <v>304</v>
      </c>
      <c r="H223" s="218">
        <v>280</v>
      </c>
      <c r="I223" s="219"/>
      <c r="J223" s="220">
        <f>ROUND(I223*H223,2)</f>
        <v>0</v>
      </c>
      <c r="K223" s="216" t="s">
        <v>154</v>
      </c>
      <c r="L223" s="41"/>
      <c r="M223" s="221" t="s">
        <v>1</v>
      </c>
      <c r="N223" s="222" t="s">
        <v>40</v>
      </c>
      <c r="O223" s="88"/>
      <c r="P223" s="205">
        <f>O223*H223</f>
        <v>0</v>
      </c>
      <c r="Q223" s="205">
        <v>0</v>
      </c>
      <c r="R223" s="205">
        <f>Q223*H223</f>
        <v>0</v>
      </c>
      <c r="S223" s="205">
        <v>0</v>
      </c>
      <c r="T223" s="205">
        <f>S223*H223</f>
        <v>0</v>
      </c>
      <c r="U223" s="206" t="s">
        <v>1</v>
      </c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7" t="s">
        <v>82</v>
      </c>
      <c r="AT223" s="207" t="s">
        <v>163</v>
      </c>
      <c r="AU223" s="207" t="s">
        <v>75</v>
      </c>
      <c r="AY223" s="14" t="s">
        <v>155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4" t="s">
        <v>82</v>
      </c>
      <c r="BK223" s="208">
        <f>ROUND(I223*H223,2)</f>
        <v>0</v>
      </c>
      <c r="BL223" s="14" t="s">
        <v>82</v>
      </c>
      <c r="BM223" s="207" t="s">
        <v>381</v>
      </c>
    </row>
    <row r="224" s="2" customFormat="1">
      <c r="A224" s="35"/>
      <c r="B224" s="36"/>
      <c r="C224" s="37"/>
      <c r="D224" s="209" t="s">
        <v>157</v>
      </c>
      <c r="E224" s="37"/>
      <c r="F224" s="210" t="s">
        <v>382</v>
      </c>
      <c r="G224" s="37"/>
      <c r="H224" s="37"/>
      <c r="I224" s="211"/>
      <c r="J224" s="37"/>
      <c r="K224" s="37"/>
      <c r="L224" s="41"/>
      <c r="M224" s="212"/>
      <c r="N224" s="213"/>
      <c r="O224" s="88"/>
      <c r="P224" s="88"/>
      <c r="Q224" s="88"/>
      <c r="R224" s="88"/>
      <c r="S224" s="88"/>
      <c r="T224" s="88"/>
      <c r="U224" s="89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157</v>
      </c>
      <c r="AU224" s="14" t="s">
        <v>75</v>
      </c>
    </row>
    <row r="225" s="2" customFormat="1">
      <c r="A225" s="35"/>
      <c r="B225" s="36"/>
      <c r="C225" s="214" t="s">
        <v>383</v>
      </c>
      <c r="D225" s="214" t="s">
        <v>163</v>
      </c>
      <c r="E225" s="215" t="s">
        <v>384</v>
      </c>
      <c r="F225" s="216" t="s">
        <v>385</v>
      </c>
      <c r="G225" s="217" t="s">
        <v>304</v>
      </c>
      <c r="H225" s="218">
        <v>70</v>
      </c>
      <c r="I225" s="219"/>
      <c r="J225" s="220">
        <f>ROUND(I225*H225,2)</f>
        <v>0</v>
      </c>
      <c r="K225" s="216" t="s">
        <v>154</v>
      </c>
      <c r="L225" s="41"/>
      <c r="M225" s="221" t="s">
        <v>1</v>
      </c>
      <c r="N225" s="222" t="s">
        <v>40</v>
      </c>
      <c r="O225" s="88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5">
        <f>S225*H225</f>
        <v>0</v>
      </c>
      <c r="U225" s="206" t="s">
        <v>1</v>
      </c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7" t="s">
        <v>82</v>
      </c>
      <c r="AT225" s="207" t="s">
        <v>163</v>
      </c>
      <c r="AU225" s="207" t="s">
        <v>75</v>
      </c>
      <c r="AY225" s="14" t="s">
        <v>155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4" t="s">
        <v>82</v>
      </c>
      <c r="BK225" s="208">
        <f>ROUND(I225*H225,2)</f>
        <v>0</v>
      </c>
      <c r="BL225" s="14" t="s">
        <v>82</v>
      </c>
      <c r="BM225" s="207" t="s">
        <v>386</v>
      </c>
    </row>
    <row r="226" s="2" customFormat="1">
      <c r="A226" s="35"/>
      <c r="B226" s="36"/>
      <c r="C226" s="37"/>
      <c r="D226" s="209" t="s">
        <v>157</v>
      </c>
      <c r="E226" s="37"/>
      <c r="F226" s="210" t="s">
        <v>387</v>
      </c>
      <c r="G226" s="37"/>
      <c r="H226" s="37"/>
      <c r="I226" s="211"/>
      <c r="J226" s="37"/>
      <c r="K226" s="37"/>
      <c r="L226" s="41"/>
      <c r="M226" s="212"/>
      <c r="N226" s="213"/>
      <c r="O226" s="88"/>
      <c r="P226" s="88"/>
      <c r="Q226" s="88"/>
      <c r="R226" s="88"/>
      <c r="S226" s="88"/>
      <c r="T226" s="88"/>
      <c r="U226" s="89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157</v>
      </c>
      <c r="AU226" s="14" t="s">
        <v>75</v>
      </c>
    </row>
    <row r="227" s="2" customFormat="1">
      <c r="A227" s="35"/>
      <c r="B227" s="36"/>
      <c r="C227" s="214" t="s">
        <v>388</v>
      </c>
      <c r="D227" s="214" t="s">
        <v>163</v>
      </c>
      <c r="E227" s="215" t="s">
        <v>389</v>
      </c>
      <c r="F227" s="216" t="s">
        <v>390</v>
      </c>
      <c r="G227" s="217" t="s">
        <v>304</v>
      </c>
      <c r="H227" s="218">
        <v>10</v>
      </c>
      <c r="I227" s="219"/>
      <c r="J227" s="220">
        <f>ROUND(I227*H227,2)</f>
        <v>0</v>
      </c>
      <c r="K227" s="216" t="s">
        <v>154</v>
      </c>
      <c r="L227" s="41"/>
      <c r="M227" s="221" t="s">
        <v>1</v>
      </c>
      <c r="N227" s="222" t="s">
        <v>40</v>
      </c>
      <c r="O227" s="88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5">
        <f>S227*H227</f>
        <v>0</v>
      </c>
      <c r="U227" s="206" t="s">
        <v>1</v>
      </c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7" t="s">
        <v>82</v>
      </c>
      <c r="AT227" s="207" t="s">
        <v>163</v>
      </c>
      <c r="AU227" s="207" t="s">
        <v>75</v>
      </c>
      <c r="AY227" s="14" t="s">
        <v>155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4" t="s">
        <v>82</v>
      </c>
      <c r="BK227" s="208">
        <f>ROUND(I227*H227,2)</f>
        <v>0</v>
      </c>
      <c r="BL227" s="14" t="s">
        <v>82</v>
      </c>
      <c r="BM227" s="207" t="s">
        <v>391</v>
      </c>
    </row>
    <row r="228" s="2" customFormat="1">
      <c r="A228" s="35"/>
      <c r="B228" s="36"/>
      <c r="C228" s="37"/>
      <c r="D228" s="209" t="s">
        <v>157</v>
      </c>
      <c r="E228" s="37"/>
      <c r="F228" s="210" t="s">
        <v>392</v>
      </c>
      <c r="G228" s="37"/>
      <c r="H228" s="37"/>
      <c r="I228" s="211"/>
      <c r="J228" s="37"/>
      <c r="K228" s="37"/>
      <c r="L228" s="41"/>
      <c r="M228" s="212"/>
      <c r="N228" s="213"/>
      <c r="O228" s="88"/>
      <c r="P228" s="88"/>
      <c r="Q228" s="88"/>
      <c r="R228" s="88"/>
      <c r="S228" s="88"/>
      <c r="T228" s="88"/>
      <c r="U228" s="89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157</v>
      </c>
      <c r="AU228" s="14" t="s">
        <v>75</v>
      </c>
    </row>
    <row r="229" s="2" customFormat="1" ht="16.5" customHeight="1">
      <c r="A229" s="35"/>
      <c r="B229" s="36"/>
      <c r="C229" s="214" t="s">
        <v>393</v>
      </c>
      <c r="D229" s="214" t="s">
        <v>163</v>
      </c>
      <c r="E229" s="215" t="s">
        <v>394</v>
      </c>
      <c r="F229" s="216" t="s">
        <v>395</v>
      </c>
      <c r="G229" s="217" t="s">
        <v>304</v>
      </c>
      <c r="H229" s="218">
        <v>80</v>
      </c>
      <c r="I229" s="219"/>
      <c r="J229" s="220">
        <f>ROUND(I229*H229,2)</f>
        <v>0</v>
      </c>
      <c r="K229" s="216" t="s">
        <v>154</v>
      </c>
      <c r="L229" s="41"/>
      <c r="M229" s="221" t="s">
        <v>1</v>
      </c>
      <c r="N229" s="222" t="s">
        <v>40</v>
      </c>
      <c r="O229" s="88"/>
      <c r="P229" s="205">
        <f>O229*H229</f>
        <v>0</v>
      </c>
      <c r="Q229" s="205">
        <v>0</v>
      </c>
      <c r="R229" s="205">
        <f>Q229*H229</f>
        <v>0</v>
      </c>
      <c r="S229" s="205">
        <v>0</v>
      </c>
      <c r="T229" s="205">
        <f>S229*H229</f>
        <v>0</v>
      </c>
      <c r="U229" s="206" t="s">
        <v>1</v>
      </c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7" t="s">
        <v>82</v>
      </c>
      <c r="AT229" s="207" t="s">
        <v>163</v>
      </c>
      <c r="AU229" s="207" t="s">
        <v>75</v>
      </c>
      <c r="AY229" s="14" t="s">
        <v>155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4" t="s">
        <v>82</v>
      </c>
      <c r="BK229" s="208">
        <f>ROUND(I229*H229,2)</f>
        <v>0</v>
      </c>
      <c r="BL229" s="14" t="s">
        <v>82</v>
      </c>
      <c r="BM229" s="207" t="s">
        <v>396</v>
      </c>
    </row>
    <row r="230" s="2" customFormat="1">
      <c r="A230" s="35"/>
      <c r="B230" s="36"/>
      <c r="C230" s="37"/>
      <c r="D230" s="209" t="s">
        <v>157</v>
      </c>
      <c r="E230" s="37"/>
      <c r="F230" s="210" t="s">
        <v>397</v>
      </c>
      <c r="G230" s="37"/>
      <c r="H230" s="37"/>
      <c r="I230" s="211"/>
      <c r="J230" s="37"/>
      <c r="K230" s="37"/>
      <c r="L230" s="41"/>
      <c r="M230" s="212"/>
      <c r="N230" s="213"/>
      <c r="O230" s="88"/>
      <c r="P230" s="88"/>
      <c r="Q230" s="88"/>
      <c r="R230" s="88"/>
      <c r="S230" s="88"/>
      <c r="T230" s="88"/>
      <c r="U230" s="89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157</v>
      </c>
      <c r="AU230" s="14" t="s">
        <v>75</v>
      </c>
    </row>
    <row r="231" s="2" customFormat="1">
      <c r="A231" s="35"/>
      <c r="B231" s="36"/>
      <c r="C231" s="214" t="s">
        <v>398</v>
      </c>
      <c r="D231" s="214" t="s">
        <v>163</v>
      </c>
      <c r="E231" s="215" t="s">
        <v>399</v>
      </c>
      <c r="F231" s="216" t="s">
        <v>400</v>
      </c>
      <c r="G231" s="217" t="s">
        <v>304</v>
      </c>
      <c r="H231" s="218">
        <v>100</v>
      </c>
      <c r="I231" s="219"/>
      <c r="J231" s="220">
        <f>ROUND(I231*H231,2)</f>
        <v>0</v>
      </c>
      <c r="K231" s="216" t="s">
        <v>154</v>
      </c>
      <c r="L231" s="41"/>
      <c r="M231" s="221" t="s">
        <v>1</v>
      </c>
      <c r="N231" s="222" t="s">
        <v>40</v>
      </c>
      <c r="O231" s="88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5">
        <f>S231*H231</f>
        <v>0</v>
      </c>
      <c r="U231" s="206" t="s">
        <v>1</v>
      </c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7" t="s">
        <v>82</v>
      </c>
      <c r="AT231" s="207" t="s">
        <v>163</v>
      </c>
      <c r="AU231" s="207" t="s">
        <v>75</v>
      </c>
      <c r="AY231" s="14" t="s">
        <v>155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4" t="s">
        <v>82</v>
      </c>
      <c r="BK231" s="208">
        <f>ROUND(I231*H231,2)</f>
        <v>0</v>
      </c>
      <c r="BL231" s="14" t="s">
        <v>82</v>
      </c>
      <c r="BM231" s="207" t="s">
        <v>401</v>
      </c>
    </row>
    <row r="232" s="2" customFormat="1">
      <c r="A232" s="35"/>
      <c r="B232" s="36"/>
      <c r="C232" s="37"/>
      <c r="D232" s="209" t="s">
        <v>157</v>
      </c>
      <c r="E232" s="37"/>
      <c r="F232" s="210" t="s">
        <v>400</v>
      </c>
      <c r="G232" s="37"/>
      <c r="H232" s="37"/>
      <c r="I232" s="211"/>
      <c r="J232" s="37"/>
      <c r="K232" s="37"/>
      <c r="L232" s="41"/>
      <c r="M232" s="212"/>
      <c r="N232" s="213"/>
      <c r="O232" s="88"/>
      <c r="P232" s="88"/>
      <c r="Q232" s="88"/>
      <c r="R232" s="88"/>
      <c r="S232" s="88"/>
      <c r="T232" s="88"/>
      <c r="U232" s="89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157</v>
      </c>
      <c r="AU232" s="14" t="s">
        <v>75</v>
      </c>
    </row>
    <row r="233" s="2" customFormat="1">
      <c r="A233" s="35"/>
      <c r="B233" s="36"/>
      <c r="C233" s="214" t="s">
        <v>402</v>
      </c>
      <c r="D233" s="214" t="s">
        <v>163</v>
      </c>
      <c r="E233" s="215" t="s">
        <v>403</v>
      </c>
      <c r="F233" s="216" t="s">
        <v>404</v>
      </c>
      <c r="G233" s="217" t="s">
        <v>160</v>
      </c>
      <c r="H233" s="218">
        <v>4</v>
      </c>
      <c r="I233" s="219"/>
      <c r="J233" s="220">
        <f>ROUND(I233*H233,2)</f>
        <v>0</v>
      </c>
      <c r="K233" s="216" t="s">
        <v>154</v>
      </c>
      <c r="L233" s="41"/>
      <c r="M233" s="221" t="s">
        <v>1</v>
      </c>
      <c r="N233" s="222" t="s">
        <v>40</v>
      </c>
      <c r="O233" s="88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5">
        <f>S233*H233</f>
        <v>0</v>
      </c>
      <c r="U233" s="206" t="s">
        <v>1</v>
      </c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7" t="s">
        <v>82</v>
      </c>
      <c r="AT233" s="207" t="s">
        <v>163</v>
      </c>
      <c r="AU233" s="207" t="s">
        <v>75</v>
      </c>
      <c r="AY233" s="14" t="s">
        <v>155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4" t="s">
        <v>82</v>
      </c>
      <c r="BK233" s="208">
        <f>ROUND(I233*H233,2)</f>
        <v>0</v>
      </c>
      <c r="BL233" s="14" t="s">
        <v>82</v>
      </c>
      <c r="BM233" s="207" t="s">
        <v>405</v>
      </c>
    </row>
    <row r="234" s="2" customFormat="1">
      <c r="A234" s="35"/>
      <c r="B234" s="36"/>
      <c r="C234" s="37"/>
      <c r="D234" s="209" t="s">
        <v>157</v>
      </c>
      <c r="E234" s="37"/>
      <c r="F234" s="210" t="s">
        <v>406</v>
      </c>
      <c r="G234" s="37"/>
      <c r="H234" s="37"/>
      <c r="I234" s="211"/>
      <c r="J234" s="37"/>
      <c r="K234" s="37"/>
      <c r="L234" s="41"/>
      <c r="M234" s="212"/>
      <c r="N234" s="213"/>
      <c r="O234" s="88"/>
      <c r="P234" s="88"/>
      <c r="Q234" s="88"/>
      <c r="R234" s="88"/>
      <c r="S234" s="88"/>
      <c r="T234" s="88"/>
      <c r="U234" s="89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157</v>
      </c>
      <c r="AU234" s="14" t="s">
        <v>75</v>
      </c>
    </row>
    <row r="235" s="2" customFormat="1">
      <c r="A235" s="35"/>
      <c r="B235" s="36"/>
      <c r="C235" s="195" t="s">
        <v>407</v>
      </c>
      <c r="D235" s="195" t="s">
        <v>150</v>
      </c>
      <c r="E235" s="196" t="s">
        <v>408</v>
      </c>
      <c r="F235" s="197" t="s">
        <v>409</v>
      </c>
      <c r="G235" s="198" t="s">
        <v>160</v>
      </c>
      <c r="H235" s="199">
        <v>4</v>
      </c>
      <c r="I235" s="200"/>
      <c r="J235" s="201">
        <f>ROUND(I235*H235,2)</f>
        <v>0</v>
      </c>
      <c r="K235" s="197" t="s">
        <v>154</v>
      </c>
      <c r="L235" s="202"/>
      <c r="M235" s="203" t="s">
        <v>1</v>
      </c>
      <c r="N235" s="204" t="s">
        <v>40</v>
      </c>
      <c r="O235" s="88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5">
        <f>S235*H235</f>
        <v>0</v>
      </c>
      <c r="U235" s="206" t="s">
        <v>1</v>
      </c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7" t="s">
        <v>183</v>
      </c>
      <c r="AT235" s="207" t="s">
        <v>150</v>
      </c>
      <c r="AU235" s="207" t="s">
        <v>75</v>
      </c>
      <c r="AY235" s="14" t="s">
        <v>155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4" t="s">
        <v>82</v>
      </c>
      <c r="BK235" s="208">
        <f>ROUND(I235*H235,2)</f>
        <v>0</v>
      </c>
      <c r="BL235" s="14" t="s">
        <v>183</v>
      </c>
      <c r="BM235" s="207" t="s">
        <v>410</v>
      </c>
    </row>
    <row r="236" s="2" customFormat="1">
      <c r="A236" s="35"/>
      <c r="B236" s="36"/>
      <c r="C236" s="37"/>
      <c r="D236" s="209" t="s">
        <v>157</v>
      </c>
      <c r="E236" s="37"/>
      <c r="F236" s="210" t="s">
        <v>409</v>
      </c>
      <c r="G236" s="37"/>
      <c r="H236" s="37"/>
      <c r="I236" s="211"/>
      <c r="J236" s="37"/>
      <c r="K236" s="37"/>
      <c r="L236" s="41"/>
      <c r="M236" s="212"/>
      <c r="N236" s="213"/>
      <c r="O236" s="88"/>
      <c r="P236" s="88"/>
      <c r="Q236" s="88"/>
      <c r="R236" s="88"/>
      <c r="S236" s="88"/>
      <c r="T236" s="88"/>
      <c r="U236" s="89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157</v>
      </c>
      <c r="AU236" s="14" t="s">
        <v>75</v>
      </c>
    </row>
    <row r="237" s="2" customFormat="1" ht="33" customHeight="1">
      <c r="A237" s="35"/>
      <c r="B237" s="36"/>
      <c r="C237" s="214" t="s">
        <v>411</v>
      </c>
      <c r="D237" s="214" t="s">
        <v>163</v>
      </c>
      <c r="E237" s="215" t="s">
        <v>412</v>
      </c>
      <c r="F237" s="216" t="s">
        <v>413</v>
      </c>
      <c r="G237" s="217" t="s">
        <v>160</v>
      </c>
      <c r="H237" s="218">
        <v>4</v>
      </c>
      <c r="I237" s="219"/>
      <c r="J237" s="220">
        <f>ROUND(I237*H237,2)</f>
        <v>0</v>
      </c>
      <c r="K237" s="216" t="s">
        <v>154</v>
      </c>
      <c r="L237" s="41"/>
      <c r="M237" s="221" t="s">
        <v>1</v>
      </c>
      <c r="N237" s="222" t="s">
        <v>40</v>
      </c>
      <c r="O237" s="88"/>
      <c r="P237" s="205">
        <f>O237*H237</f>
        <v>0</v>
      </c>
      <c r="Q237" s="205">
        <v>0</v>
      </c>
      <c r="R237" s="205">
        <f>Q237*H237</f>
        <v>0</v>
      </c>
      <c r="S237" s="205">
        <v>0</v>
      </c>
      <c r="T237" s="205">
        <f>S237*H237</f>
        <v>0</v>
      </c>
      <c r="U237" s="206" t="s">
        <v>1</v>
      </c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7" t="s">
        <v>82</v>
      </c>
      <c r="AT237" s="207" t="s">
        <v>163</v>
      </c>
      <c r="AU237" s="207" t="s">
        <v>75</v>
      </c>
      <c r="AY237" s="14" t="s">
        <v>155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4" t="s">
        <v>82</v>
      </c>
      <c r="BK237" s="208">
        <f>ROUND(I237*H237,2)</f>
        <v>0</v>
      </c>
      <c r="BL237" s="14" t="s">
        <v>82</v>
      </c>
      <c r="BM237" s="207" t="s">
        <v>414</v>
      </c>
    </row>
    <row r="238" s="2" customFormat="1">
      <c r="A238" s="35"/>
      <c r="B238" s="36"/>
      <c r="C238" s="37"/>
      <c r="D238" s="209" t="s">
        <v>157</v>
      </c>
      <c r="E238" s="37"/>
      <c r="F238" s="210" t="s">
        <v>415</v>
      </c>
      <c r="G238" s="37"/>
      <c r="H238" s="37"/>
      <c r="I238" s="211"/>
      <c r="J238" s="37"/>
      <c r="K238" s="37"/>
      <c r="L238" s="41"/>
      <c r="M238" s="212"/>
      <c r="N238" s="213"/>
      <c r="O238" s="88"/>
      <c r="P238" s="88"/>
      <c r="Q238" s="88"/>
      <c r="R238" s="88"/>
      <c r="S238" s="88"/>
      <c r="T238" s="88"/>
      <c r="U238" s="89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157</v>
      </c>
      <c r="AU238" s="14" t="s">
        <v>75</v>
      </c>
    </row>
    <row r="239" s="2" customFormat="1" ht="16.5" customHeight="1">
      <c r="A239" s="35"/>
      <c r="B239" s="36"/>
      <c r="C239" s="214" t="s">
        <v>416</v>
      </c>
      <c r="D239" s="214" t="s">
        <v>163</v>
      </c>
      <c r="E239" s="215" t="s">
        <v>417</v>
      </c>
      <c r="F239" s="216" t="s">
        <v>418</v>
      </c>
      <c r="G239" s="217" t="s">
        <v>264</v>
      </c>
      <c r="H239" s="218">
        <v>98</v>
      </c>
      <c r="I239" s="219"/>
      <c r="J239" s="220">
        <f>ROUND(I239*H239,2)</f>
        <v>0</v>
      </c>
      <c r="K239" s="216" t="s">
        <v>154</v>
      </c>
      <c r="L239" s="41"/>
      <c r="M239" s="221" t="s">
        <v>1</v>
      </c>
      <c r="N239" s="222" t="s">
        <v>40</v>
      </c>
      <c r="O239" s="88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5">
        <f>S239*H239</f>
        <v>0</v>
      </c>
      <c r="U239" s="206" t="s">
        <v>1</v>
      </c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7" t="s">
        <v>82</v>
      </c>
      <c r="AT239" s="207" t="s">
        <v>163</v>
      </c>
      <c r="AU239" s="207" t="s">
        <v>75</v>
      </c>
      <c r="AY239" s="14" t="s">
        <v>155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4" t="s">
        <v>82</v>
      </c>
      <c r="BK239" s="208">
        <f>ROUND(I239*H239,2)</f>
        <v>0</v>
      </c>
      <c r="BL239" s="14" t="s">
        <v>82</v>
      </c>
      <c r="BM239" s="207" t="s">
        <v>419</v>
      </c>
    </row>
    <row r="240" s="2" customFormat="1">
      <c r="A240" s="35"/>
      <c r="B240" s="36"/>
      <c r="C240" s="37"/>
      <c r="D240" s="209" t="s">
        <v>157</v>
      </c>
      <c r="E240" s="37"/>
      <c r="F240" s="210" t="s">
        <v>418</v>
      </c>
      <c r="G240" s="37"/>
      <c r="H240" s="37"/>
      <c r="I240" s="211"/>
      <c r="J240" s="37"/>
      <c r="K240" s="37"/>
      <c r="L240" s="41"/>
      <c r="M240" s="212"/>
      <c r="N240" s="213"/>
      <c r="O240" s="88"/>
      <c r="P240" s="88"/>
      <c r="Q240" s="88"/>
      <c r="R240" s="88"/>
      <c r="S240" s="88"/>
      <c r="T240" s="88"/>
      <c r="U240" s="89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157</v>
      </c>
      <c r="AU240" s="14" t="s">
        <v>75</v>
      </c>
    </row>
    <row r="241" s="2" customFormat="1" ht="33" customHeight="1">
      <c r="A241" s="35"/>
      <c r="B241" s="36"/>
      <c r="C241" s="195" t="s">
        <v>420</v>
      </c>
      <c r="D241" s="195" t="s">
        <v>150</v>
      </c>
      <c r="E241" s="196" t="s">
        <v>421</v>
      </c>
      <c r="F241" s="197" t="s">
        <v>422</v>
      </c>
      <c r="G241" s="198" t="s">
        <v>304</v>
      </c>
      <c r="H241" s="199">
        <v>300</v>
      </c>
      <c r="I241" s="200"/>
      <c r="J241" s="201">
        <f>ROUND(I241*H241,2)</f>
        <v>0</v>
      </c>
      <c r="K241" s="197" t="s">
        <v>154</v>
      </c>
      <c r="L241" s="202"/>
      <c r="M241" s="203" t="s">
        <v>1</v>
      </c>
      <c r="N241" s="204" t="s">
        <v>40</v>
      </c>
      <c r="O241" s="88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5">
        <f>S241*H241</f>
        <v>0</v>
      </c>
      <c r="U241" s="206" t="s">
        <v>1</v>
      </c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7" t="s">
        <v>183</v>
      </c>
      <c r="AT241" s="207" t="s">
        <v>150</v>
      </c>
      <c r="AU241" s="207" t="s">
        <v>75</v>
      </c>
      <c r="AY241" s="14" t="s">
        <v>155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4" t="s">
        <v>82</v>
      </c>
      <c r="BK241" s="208">
        <f>ROUND(I241*H241,2)</f>
        <v>0</v>
      </c>
      <c r="BL241" s="14" t="s">
        <v>183</v>
      </c>
      <c r="BM241" s="207" t="s">
        <v>423</v>
      </c>
    </row>
    <row r="242" s="2" customFormat="1">
      <c r="A242" s="35"/>
      <c r="B242" s="36"/>
      <c r="C242" s="37"/>
      <c r="D242" s="209" t="s">
        <v>157</v>
      </c>
      <c r="E242" s="37"/>
      <c r="F242" s="210" t="s">
        <v>422</v>
      </c>
      <c r="G242" s="37"/>
      <c r="H242" s="37"/>
      <c r="I242" s="211"/>
      <c r="J242" s="37"/>
      <c r="K242" s="37"/>
      <c r="L242" s="41"/>
      <c r="M242" s="212"/>
      <c r="N242" s="213"/>
      <c r="O242" s="88"/>
      <c r="P242" s="88"/>
      <c r="Q242" s="88"/>
      <c r="R242" s="88"/>
      <c r="S242" s="88"/>
      <c r="T242" s="88"/>
      <c r="U242" s="89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157</v>
      </c>
      <c r="AU242" s="14" t="s">
        <v>75</v>
      </c>
    </row>
    <row r="243" s="2" customFormat="1" ht="16.5" customHeight="1">
      <c r="A243" s="35"/>
      <c r="B243" s="36"/>
      <c r="C243" s="214" t="s">
        <v>424</v>
      </c>
      <c r="D243" s="214" t="s">
        <v>163</v>
      </c>
      <c r="E243" s="215" t="s">
        <v>425</v>
      </c>
      <c r="F243" s="216" t="s">
        <v>426</v>
      </c>
      <c r="G243" s="217" t="s">
        <v>304</v>
      </c>
      <c r="H243" s="218">
        <v>300</v>
      </c>
      <c r="I243" s="219"/>
      <c r="J243" s="220">
        <f>ROUND(I243*H243,2)</f>
        <v>0</v>
      </c>
      <c r="K243" s="216" t="s">
        <v>154</v>
      </c>
      <c r="L243" s="41"/>
      <c r="M243" s="221" t="s">
        <v>1</v>
      </c>
      <c r="N243" s="222" t="s">
        <v>40</v>
      </c>
      <c r="O243" s="88"/>
      <c r="P243" s="205">
        <f>O243*H243</f>
        <v>0</v>
      </c>
      <c r="Q243" s="205">
        <v>0</v>
      </c>
      <c r="R243" s="205">
        <f>Q243*H243</f>
        <v>0</v>
      </c>
      <c r="S243" s="205">
        <v>0</v>
      </c>
      <c r="T243" s="205">
        <f>S243*H243</f>
        <v>0</v>
      </c>
      <c r="U243" s="206" t="s">
        <v>1</v>
      </c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7" t="s">
        <v>82</v>
      </c>
      <c r="AT243" s="207" t="s">
        <v>163</v>
      </c>
      <c r="AU243" s="207" t="s">
        <v>75</v>
      </c>
      <c r="AY243" s="14" t="s">
        <v>155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4" t="s">
        <v>82</v>
      </c>
      <c r="BK243" s="208">
        <f>ROUND(I243*H243,2)</f>
        <v>0</v>
      </c>
      <c r="BL243" s="14" t="s">
        <v>82</v>
      </c>
      <c r="BM243" s="207" t="s">
        <v>427</v>
      </c>
    </row>
    <row r="244" s="2" customFormat="1">
      <c r="A244" s="35"/>
      <c r="B244" s="36"/>
      <c r="C244" s="37"/>
      <c r="D244" s="209" t="s">
        <v>157</v>
      </c>
      <c r="E244" s="37"/>
      <c r="F244" s="210" t="s">
        <v>426</v>
      </c>
      <c r="G244" s="37"/>
      <c r="H244" s="37"/>
      <c r="I244" s="211"/>
      <c r="J244" s="37"/>
      <c r="K244" s="37"/>
      <c r="L244" s="41"/>
      <c r="M244" s="212"/>
      <c r="N244" s="213"/>
      <c r="O244" s="88"/>
      <c r="P244" s="88"/>
      <c r="Q244" s="88"/>
      <c r="R244" s="88"/>
      <c r="S244" s="88"/>
      <c r="T244" s="88"/>
      <c r="U244" s="89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157</v>
      </c>
      <c r="AU244" s="14" t="s">
        <v>75</v>
      </c>
    </row>
    <row r="245" s="2" customFormat="1" ht="16.5" customHeight="1">
      <c r="A245" s="35"/>
      <c r="B245" s="36"/>
      <c r="C245" s="214" t="s">
        <v>428</v>
      </c>
      <c r="D245" s="214" t="s">
        <v>163</v>
      </c>
      <c r="E245" s="215" t="s">
        <v>429</v>
      </c>
      <c r="F245" s="216" t="s">
        <v>430</v>
      </c>
      <c r="G245" s="217" t="s">
        <v>160</v>
      </c>
      <c r="H245" s="218">
        <v>1</v>
      </c>
      <c r="I245" s="219"/>
      <c r="J245" s="220">
        <f>ROUND(I245*H245,2)</f>
        <v>0</v>
      </c>
      <c r="K245" s="216" t="s">
        <v>154</v>
      </c>
      <c r="L245" s="41"/>
      <c r="M245" s="221" t="s">
        <v>1</v>
      </c>
      <c r="N245" s="222" t="s">
        <v>40</v>
      </c>
      <c r="O245" s="88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5">
        <f>S245*H245</f>
        <v>0</v>
      </c>
      <c r="U245" s="206" t="s">
        <v>1</v>
      </c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7" t="s">
        <v>82</v>
      </c>
      <c r="AT245" s="207" t="s">
        <v>163</v>
      </c>
      <c r="AU245" s="207" t="s">
        <v>75</v>
      </c>
      <c r="AY245" s="14" t="s">
        <v>155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4" t="s">
        <v>82</v>
      </c>
      <c r="BK245" s="208">
        <f>ROUND(I245*H245,2)</f>
        <v>0</v>
      </c>
      <c r="BL245" s="14" t="s">
        <v>82</v>
      </c>
      <c r="BM245" s="207" t="s">
        <v>431</v>
      </c>
    </row>
    <row r="246" s="2" customFormat="1">
      <c r="A246" s="35"/>
      <c r="B246" s="36"/>
      <c r="C246" s="37"/>
      <c r="D246" s="209" t="s">
        <v>157</v>
      </c>
      <c r="E246" s="37"/>
      <c r="F246" s="210" t="s">
        <v>430</v>
      </c>
      <c r="G246" s="37"/>
      <c r="H246" s="37"/>
      <c r="I246" s="211"/>
      <c r="J246" s="37"/>
      <c r="K246" s="37"/>
      <c r="L246" s="41"/>
      <c r="M246" s="212"/>
      <c r="N246" s="213"/>
      <c r="O246" s="88"/>
      <c r="P246" s="88"/>
      <c r="Q246" s="88"/>
      <c r="R246" s="88"/>
      <c r="S246" s="88"/>
      <c r="T246" s="88"/>
      <c r="U246" s="89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157</v>
      </c>
      <c r="AU246" s="14" t="s">
        <v>75</v>
      </c>
    </row>
    <row r="247" s="2" customFormat="1" ht="33" customHeight="1">
      <c r="A247" s="35"/>
      <c r="B247" s="36"/>
      <c r="C247" s="214" t="s">
        <v>432</v>
      </c>
      <c r="D247" s="214" t="s">
        <v>163</v>
      </c>
      <c r="E247" s="215" t="s">
        <v>433</v>
      </c>
      <c r="F247" s="216" t="s">
        <v>434</v>
      </c>
      <c r="G247" s="217" t="s">
        <v>160</v>
      </c>
      <c r="H247" s="218">
        <v>1</v>
      </c>
      <c r="I247" s="219"/>
      <c r="J247" s="220">
        <f>ROUND(I247*H247,2)</f>
        <v>0</v>
      </c>
      <c r="K247" s="216" t="s">
        <v>154</v>
      </c>
      <c r="L247" s="41"/>
      <c r="M247" s="221" t="s">
        <v>1</v>
      </c>
      <c r="N247" s="222" t="s">
        <v>40</v>
      </c>
      <c r="O247" s="88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5">
        <f>S247*H247</f>
        <v>0</v>
      </c>
      <c r="U247" s="206" t="s">
        <v>1</v>
      </c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7" t="s">
        <v>82</v>
      </c>
      <c r="AT247" s="207" t="s">
        <v>163</v>
      </c>
      <c r="AU247" s="207" t="s">
        <v>75</v>
      </c>
      <c r="AY247" s="14" t="s">
        <v>155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4" t="s">
        <v>82</v>
      </c>
      <c r="BK247" s="208">
        <f>ROUND(I247*H247,2)</f>
        <v>0</v>
      </c>
      <c r="BL247" s="14" t="s">
        <v>82</v>
      </c>
      <c r="BM247" s="207" t="s">
        <v>435</v>
      </c>
    </row>
    <row r="248" s="2" customFormat="1">
      <c r="A248" s="35"/>
      <c r="B248" s="36"/>
      <c r="C248" s="37"/>
      <c r="D248" s="209" t="s">
        <v>157</v>
      </c>
      <c r="E248" s="37"/>
      <c r="F248" s="210" t="s">
        <v>434</v>
      </c>
      <c r="G248" s="37"/>
      <c r="H248" s="37"/>
      <c r="I248" s="211"/>
      <c r="J248" s="37"/>
      <c r="K248" s="37"/>
      <c r="L248" s="41"/>
      <c r="M248" s="212"/>
      <c r="N248" s="213"/>
      <c r="O248" s="88"/>
      <c r="P248" s="88"/>
      <c r="Q248" s="88"/>
      <c r="R248" s="88"/>
      <c r="S248" s="88"/>
      <c r="T248" s="88"/>
      <c r="U248" s="89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157</v>
      </c>
      <c r="AU248" s="14" t="s">
        <v>75</v>
      </c>
    </row>
    <row r="249" s="2" customFormat="1">
      <c r="A249" s="35"/>
      <c r="B249" s="36"/>
      <c r="C249" s="214" t="s">
        <v>436</v>
      </c>
      <c r="D249" s="214" t="s">
        <v>163</v>
      </c>
      <c r="E249" s="215" t="s">
        <v>437</v>
      </c>
      <c r="F249" s="216" t="s">
        <v>438</v>
      </c>
      <c r="G249" s="217" t="s">
        <v>160</v>
      </c>
      <c r="H249" s="218">
        <v>1</v>
      </c>
      <c r="I249" s="219"/>
      <c r="J249" s="220">
        <f>ROUND(I249*H249,2)</f>
        <v>0</v>
      </c>
      <c r="K249" s="216" t="s">
        <v>154</v>
      </c>
      <c r="L249" s="41"/>
      <c r="M249" s="221" t="s">
        <v>1</v>
      </c>
      <c r="N249" s="222" t="s">
        <v>40</v>
      </c>
      <c r="O249" s="88"/>
      <c r="P249" s="205">
        <f>O249*H249</f>
        <v>0</v>
      </c>
      <c r="Q249" s="205">
        <v>0</v>
      </c>
      <c r="R249" s="205">
        <f>Q249*H249</f>
        <v>0</v>
      </c>
      <c r="S249" s="205">
        <v>0</v>
      </c>
      <c r="T249" s="205">
        <f>S249*H249</f>
        <v>0</v>
      </c>
      <c r="U249" s="206" t="s">
        <v>1</v>
      </c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7" t="s">
        <v>82</v>
      </c>
      <c r="AT249" s="207" t="s">
        <v>163</v>
      </c>
      <c r="AU249" s="207" t="s">
        <v>75</v>
      </c>
      <c r="AY249" s="14" t="s">
        <v>155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4" t="s">
        <v>82</v>
      </c>
      <c r="BK249" s="208">
        <f>ROUND(I249*H249,2)</f>
        <v>0</v>
      </c>
      <c r="BL249" s="14" t="s">
        <v>82</v>
      </c>
      <c r="BM249" s="207" t="s">
        <v>439</v>
      </c>
    </row>
    <row r="250" s="2" customFormat="1">
      <c r="A250" s="35"/>
      <c r="B250" s="36"/>
      <c r="C250" s="37"/>
      <c r="D250" s="209" t="s">
        <v>157</v>
      </c>
      <c r="E250" s="37"/>
      <c r="F250" s="210" t="s">
        <v>438</v>
      </c>
      <c r="G250" s="37"/>
      <c r="H250" s="37"/>
      <c r="I250" s="211"/>
      <c r="J250" s="37"/>
      <c r="K250" s="37"/>
      <c r="L250" s="41"/>
      <c r="M250" s="212"/>
      <c r="N250" s="213"/>
      <c r="O250" s="88"/>
      <c r="P250" s="88"/>
      <c r="Q250" s="88"/>
      <c r="R250" s="88"/>
      <c r="S250" s="88"/>
      <c r="T250" s="88"/>
      <c r="U250" s="89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157</v>
      </c>
      <c r="AU250" s="14" t="s">
        <v>75</v>
      </c>
    </row>
    <row r="251" s="2" customFormat="1">
      <c r="A251" s="35"/>
      <c r="B251" s="36"/>
      <c r="C251" s="214" t="s">
        <v>440</v>
      </c>
      <c r="D251" s="214" t="s">
        <v>163</v>
      </c>
      <c r="E251" s="215" t="s">
        <v>441</v>
      </c>
      <c r="F251" s="216" t="s">
        <v>442</v>
      </c>
      <c r="G251" s="217" t="s">
        <v>160</v>
      </c>
      <c r="H251" s="218">
        <v>1</v>
      </c>
      <c r="I251" s="219"/>
      <c r="J251" s="220">
        <f>ROUND(I251*H251,2)</f>
        <v>0</v>
      </c>
      <c r="K251" s="216" t="s">
        <v>154</v>
      </c>
      <c r="L251" s="41"/>
      <c r="M251" s="221" t="s">
        <v>1</v>
      </c>
      <c r="N251" s="222" t="s">
        <v>40</v>
      </c>
      <c r="O251" s="88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5">
        <f>S251*H251</f>
        <v>0</v>
      </c>
      <c r="U251" s="206" t="s">
        <v>1</v>
      </c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7" t="s">
        <v>82</v>
      </c>
      <c r="AT251" s="207" t="s">
        <v>163</v>
      </c>
      <c r="AU251" s="207" t="s">
        <v>75</v>
      </c>
      <c r="AY251" s="14" t="s">
        <v>155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4" t="s">
        <v>82</v>
      </c>
      <c r="BK251" s="208">
        <f>ROUND(I251*H251,2)</f>
        <v>0</v>
      </c>
      <c r="BL251" s="14" t="s">
        <v>82</v>
      </c>
      <c r="BM251" s="207" t="s">
        <v>443</v>
      </c>
    </row>
    <row r="252" s="2" customFormat="1">
      <c r="A252" s="35"/>
      <c r="B252" s="36"/>
      <c r="C252" s="37"/>
      <c r="D252" s="209" t="s">
        <v>157</v>
      </c>
      <c r="E252" s="37"/>
      <c r="F252" s="210" t="s">
        <v>442</v>
      </c>
      <c r="G252" s="37"/>
      <c r="H252" s="37"/>
      <c r="I252" s="211"/>
      <c r="J252" s="37"/>
      <c r="K252" s="37"/>
      <c r="L252" s="41"/>
      <c r="M252" s="212"/>
      <c r="N252" s="213"/>
      <c r="O252" s="88"/>
      <c r="P252" s="88"/>
      <c r="Q252" s="88"/>
      <c r="R252" s="88"/>
      <c r="S252" s="88"/>
      <c r="T252" s="88"/>
      <c r="U252" s="89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157</v>
      </c>
      <c r="AU252" s="14" t="s">
        <v>75</v>
      </c>
    </row>
    <row r="253" s="2" customFormat="1" ht="16.5" customHeight="1">
      <c r="A253" s="35"/>
      <c r="B253" s="36"/>
      <c r="C253" s="214" t="s">
        <v>444</v>
      </c>
      <c r="D253" s="214" t="s">
        <v>163</v>
      </c>
      <c r="E253" s="215" t="s">
        <v>445</v>
      </c>
      <c r="F253" s="216" t="s">
        <v>446</v>
      </c>
      <c r="G253" s="217" t="s">
        <v>160</v>
      </c>
      <c r="H253" s="218">
        <v>1</v>
      </c>
      <c r="I253" s="219"/>
      <c r="J253" s="220">
        <f>ROUND(I253*H253,2)</f>
        <v>0</v>
      </c>
      <c r="K253" s="216" t="s">
        <v>154</v>
      </c>
      <c r="L253" s="41"/>
      <c r="M253" s="221" t="s">
        <v>1</v>
      </c>
      <c r="N253" s="222" t="s">
        <v>40</v>
      </c>
      <c r="O253" s="88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5">
        <f>S253*H253</f>
        <v>0</v>
      </c>
      <c r="U253" s="206" t="s">
        <v>1</v>
      </c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7" t="s">
        <v>82</v>
      </c>
      <c r="AT253" s="207" t="s">
        <v>163</v>
      </c>
      <c r="AU253" s="207" t="s">
        <v>75</v>
      </c>
      <c r="AY253" s="14" t="s">
        <v>155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4" t="s">
        <v>82</v>
      </c>
      <c r="BK253" s="208">
        <f>ROUND(I253*H253,2)</f>
        <v>0</v>
      </c>
      <c r="BL253" s="14" t="s">
        <v>82</v>
      </c>
      <c r="BM253" s="207" t="s">
        <v>447</v>
      </c>
    </row>
    <row r="254" s="2" customFormat="1">
      <c r="A254" s="35"/>
      <c r="B254" s="36"/>
      <c r="C254" s="37"/>
      <c r="D254" s="209" t="s">
        <v>157</v>
      </c>
      <c r="E254" s="37"/>
      <c r="F254" s="210" t="s">
        <v>448</v>
      </c>
      <c r="G254" s="37"/>
      <c r="H254" s="37"/>
      <c r="I254" s="211"/>
      <c r="J254" s="37"/>
      <c r="K254" s="37"/>
      <c r="L254" s="41"/>
      <c r="M254" s="212"/>
      <c r="N254" s="213"/>
      <c r="O254" s="88"/>
      <c r="P254" s="88"/>
      <c r="Q254" s="88"/>
      <c r="R254" s="88"/>
      <c r="S254" s="88"/>
      <c r="T254" s="88"/>
      <c r="U254" s="89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157</v>
      </c>
      <c r="AU254" s="14" t="s">
        <v>75</v>
      </c>
    </row>
    <row r="255" s="2" customFormat="1" ht="33" customHeight="1">
      <c r="A255" s="35"/>
      <c r="B255" s="36"/>
      <c r="C255" s="214" t="s">
        <v>449</v>
      </c>
      <c r="D255" s="214" t="s">
        <v>163</v>
      </c>
      <c r="E255" s="215" t="s">
        <v>450</v>
      </c>
      <c r="F255" s="216" t="s">
        <v>451</v>
      </c>
      <c r="G255" s="217" t="s">
        <v>160</v>
      </c>
      <c r="H255" s="218">
        <v>1</v>
      </c>
      <c r="I255" s="219"/>
      <c r="J255" s="220">
        <f>ROUND(I255*H255,2)</f>
        <v>0</v>
      </c>
      <c r="K255" s="216" t="s">
        <v>154</v>
      </c>
      <c r="L255" s="41"/>
      <c r="M255" s="221" t="s">
        <v>1</v>
      </c>
      <c r="N255" s="222" t="s">
        <v>40</v>
      </c>
      <c r="O255" s="88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5">
        <f>S255*H255</f>
        <v>0</v>
      </c>
      <c r="U255" s="206" t="s">
        <v>1</v>
      </c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7" t="s">
        <v>82</v>
      </c>
      <c r="AT255" s="207" t="s">
        <v>163</v>
      </c>
      <c r="AU255" s="207" t="s">
        <v>75</v>
      </c>
      <c r="AY255" s="14" t="s">
        <v>155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4" t="s">
        <v>82</v>
      </c>
      <c r="BK255" s="208">
        <f>ROUND(I255*H255,2)</f>
        <v>0</v>
      </c>
      <c r="BL255" s="14" t="s">
        <v>82</v>
      </c>
      <c r="BM255" s="207" t="s">
        <v>452</v>
      </c>
    </row>
    <row r="256" s="2" customFormat="1">
      <c r="A256" s="35"/>
      <c r="B256" s="36"/>
      <c r="C256" s="37"/>
      <c r="D256" s="209" t="s">
        <v>157</v>
      </c>
      <c r="E256" s="37"/>
      <c r="F256" s="210" t="s">
        <v>451</v>
      </c>
      <c r="G256" s="37"/>
      <c r="H256" s="37"/>
      <c r="I256" s="211"/>
      <c r="J256" s="37"/>
      <c r="K256" s="37"/>
      <c r="L256" s="41"/>
      <c r="M256" s="212"/>
      <c r="N256" s="213"/>
      <c r="O256" s="88"/>
      <c r="P256" s="88"/>
      <c r="Q256" s="88"/>
      <c r="R256" s="88"/>
      <c r="S256" s="88"/>
      <c r="T256" s="88"/>
      <c r="U256" s="89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157</v>
      </c>
      <c r="AU256" s="14" t="s">
        <v>75</v>
      </c>
    </row>
    <row r="257" s="2" customFormat="1">
      <c r="A257" s="35"/>
      <c r="B257" s="36"/>
      <c r="C257" s="214" t="s">
        <v>453</v>
      </c>
      <c r="D257" s="214" t="s">
        <v>163</v>
      </c>
      <c r="E257" s="215" t="s">
        <v>454</v>
      </c>
      <c r="F257" s="216" t="s">
        <v>455</v>
      </c>
      <c r="G257" s="217" t="s">
        <v>160</v>
      </c>
      <c r="H257" s="218">
        <v>1</v>
      </c>
      <c r="I257" s="219"/>
      <c r="J257" s="220">
        <f>ROUND(I257*H257,2)</f>
        <v>0</v>
      </c>
      <c r="K257" s="216" t="s">
        <v>154</v>
      </c>
      <c r="L257" s="41"/>
      <c r="M257" s="221" t="s">
        <v>1</v>
      </c>
      <c r="N257" s="222" t="s">
        <v>40</v>
      </c>
      <c r="O257" s="88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5">
        <f>S257*H257</f>
        <v>0</v>
      </c>
      <c r="U257" s="206" t="s">
        <v>1</v>
      </c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7" t="s">
        <v>82</v>
      </c>
      <c r="AT257" s="207" t="s">
        <v>163</v>
      </c>
      <c r="AU257" s="207" t="s">
        <v>75</v>
      </c>
      <c r="AY257" s="14" t="s">
        <v>155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4" t="s">
        <v>82</v>
      </c>
      <c r="BK257" s="208">
        <f>ROUND(I257*H257,2)</f>
        <v>0</v>
      </c>
      <c r="BL257" s="14" t="s">
        <v>82</v>
      </c>
      <c r="BM257" s="207" t="s">
        <v>456</v>
      </c>
    </row>
    <row r="258" s="2" customFormat="1">
      <c r="A258" s="35"/>
      <c r="B258" s="36"/>
      <c r="C258" s="37"/>
      <c r="D258" s="209" t="s">
        <v>157</v>
      </c>
      <c r="E258" s="37"/>
      <c r="F258" s="210" t="s">
        <v>455</v>
      </c>
      <c r="G258" s="37"/>
      <c r="H258" s="37"/>
      <c r="I258" s="211"/>
      <c r="J258" s="37"/>
      <c r="K258" s="37"/>
      <c r="L258" s="41"/>
      <c r="M258" s="212"/>
      <c r="N258" s="213"/>
      <c r="O258" s="88"/>
      <c r="P258" s="88"/>
      <c r="Q258" s="88"/>
      <c r="R258" s="88"/>
      <c r="S258" s="88"/>
      <c r="T258" s="88"/>
      <c r="U258" s="89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157</v>
      </c>
      <c r="AU258" s="14" t="s">
        <v>75</v>
      </c>
    </row>
    <row r="259" s="2" customFormat="1">
      <c r="A259" s="35"/>
      <c r="B259" s="36"/>
      <c r="C259" s="214" t="s">
        <v>457</v>
      </c>
      <c r="D259" s="214" t="s">
        <v>163</v>
      </c>
      <c r="E259" s="215" t="s">
        <v>458</v>
      </c>
      <c r="F259" s="216" t="s">
        <v>459</v>
      </c>
      <c r="G259" s="217" t="s">
        <v>160</v>
      </c>
      <c r="H259" s="218">
        <v>1</v>
      </c>
      <c r="I259" s="219"/>
      <c r="J259" s="220">
        <f>ROUND(I259*H259,2)</f>
        <v>0</v>
      </c>
      <c r="K259" s="216" t="s">
        <v>154</v>
      </c>
      <c r="L259" s="41"/>
      <c r="M259" s="221" t="s">
        <v>1</v>
      </c>
      <c r="N259" s="222" t="s">
        <v>40</v>
      </c>
      <c r="O259" s="88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5">
        <f>S259*H259</f>
        <v>0</v>
      </c>
      <c r="U259" s="206" t="s">
        <v>1</v>
      </c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7" t="s">
        <v>82</v>
      </c>
      <c r="AT259" s="207" t="s">
        <v>163</v>
      </c>
      <c r="AU259" s="207" t="s">
        <v>75</v>
      </c>
      <c r="AY259" s="14" t="s">
        <v>155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4" t="s">
        <v>82</v>
      </c>
      <c r="BK259" s="208">
        <f>ROUND(I259*H259,2)</f>
        <v>0</v>
      </c>
      <c r="BL259" s="14" t="s">
        <v>82</v>
      </c>
      <c r="BM259" s="207" t="s">
        <v>460</v>
      </c>
    </row>
    <row r="260" s="2" customFormat="1">
      <c r="A260" s="35"/>
      <c r="B260" s="36"/>
      <c r="C260" s="37"/>
      <c r="D260" s="209" t="s">
        <v>157</v>
      </c>
      <c r="E260" s="37"/>
      <c r="F260" s="210" t="s">
        <v>459</v>
      </c>
      <c r="G260" s="37"/>
      <c r="H260" s="37"/>
      <c r="I260" s="211"/>
      <c r="J260" s="37"/>
      <c r="K260" s="37"/>
      <c r="L260" s="41"/>
      <c r="M260" s="212"/>
      <c r="N260" s="213"/>
      <c r="O260" s="88"/>
      <c r="P260" s="88"/>
      <c r="Q260" s="88"/>
      <c r="R260" s="88"/>
      <c r="S260" s="88"/>
      <c r="T260" s="88"/>
      <c r="U260" s="89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157</v>
      </c>
      <c r="AU260" s="14" t="s">
        <v>75</v>
      </c>
    </row>
    <row r="261" s="2" customFormat="1">
      <c r="A261" s="35"/>
      <c r="B261" s="36"/>
      <c r="C261" s="214" t="s">
        <v>461</v>
      </c>
      <c r="D261" s="214" t="s">
        <v>163</v>
      </c>
      <c r="E261" s="215" t="s">
        <v>462</v>
      </c>
      <c r="F261" s="216" t="s">
        <v>463</v>
      </c>
      <c r="G261" s="217" t="s">
        <v>160</v>
      </c>
      <c r="H261" s="218">
        <v>1</v>
      </c>
      <c r="I261" s="219"/>
      <c r="J261" s="220">
        <f>ROUND(I261*H261,2)</f>
        <v>0</v>
      </c>
      <c r="K261" s="216" t="s">
        <v>154</v>
      </c>
      <c r="L261" s="41"/>
      <c r="M261" s="221" t="s">
        <v>1</v>
      </c>
      <c r="N261" s="222" t="s">
        <v>40</v>
      </c>
      <c r="O261" s="88"/>
      <c r="P261" s="205">
        <f>O261*H261</f>
        <v>0</v>
      </c>
      <c r="Q261" s="205">
        <v>0</v>
      </c>
      <c r="R261" s="205">
        <f>Q261*H261</f>
        <v>0</v>
      </c>
      <c r="S261" s="205">
        <v>0</v>
      </c>
      <c r="T261" s="205">
        <f>S261*H261</f>
        <v>0</v>
      </c>
      <c r="U261" s="206" t="s">
        <v>1</v>
      </c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7" t="s">
        <v>82</v>
      </c>
      <c r="AT261" s="207" t="s">
        <v>163</v>
      </c>
      <c r="AU261" s="207" t="s">
        <v>75</v>
      </c>
      <c r="AY261" s="14" t="s">
        <v>155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4" t="s">
        <v>82</v>
      </c>
      <c r="BK261" s="208">
        <f>ROUND(I261*H261,2)</f>
        <v>0</v>
      </c>
      <c r="BL261" s="14" t="s">
        <v>82</v>
      </c>
      <c r="BM261" s="207" t="s">
        <v>464</v>
      </c>
    </row>
    <row r="262" s="2" customFormat="1">
      <c r="A262" s="35"/>
      <c r="B262" s="36"/>
      <c r="C262" s="37"/>
      <c r="D262" s="209" t="s">
        <v>157</v>
      </c>
      <c r="E262" s="37"/>
      <c r="F262" s="210" t="s">
        <v>463</v>
      </c>
      <c r="G262" s="37"/>
      <c r="H262" s="37"/>
      <c r="I262" s="211"/>
      <c r="J262" s="37"/>
      <c r="K262" s="37"/>
      <c r="L262" s="41"/>
      <c r="M262" s="212"/>
      <c r="N262" s="213"/>
      <c r="O262" s="88"/>
      <c r="P262" s="88"/>
      <c r="Q262" s="88"/>
      <c r="R262" s="88"/>
      <c r="S262" s="88"/>
      <c r="T262" s="88"/>
      <c r="U262" s="89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157</v>
      </c>
      <c r="AU262" s="14" t="s">
        <v>75</v>
      </c>
    </row>
    <row r="263" s="2" customFormat="1">
      <c r="A263" s="35"/>
      <c r="B263" s="36"/>
      <c r="C263" s="214" t="s">
        <v>465</v>
      </c>
      <c r="D263" s="214" t="s">
        <v>163</v>
      </c>
      <c r="E263" s="215" t="s">
        <v>466</v>
      </c>
      <c r="F263" s="216" t="s">
        <v>467</v>
      </c>
      <c r="G263" s="217" t="s">
        <v>160</v>
      </c>
      <c r="H263" s="218">
        <v>2</v>
      </c>
      <c r="I263" s="219"/>
      <c r="J263" s="220">
        <f>ROUND(I263*H263,2)</f>
        <v>0</v>
      </c>
      <c r="K263" s="216" t="s">
        <v>154</v>
      </c>
      <c r="L263" s="41"/>
      <c r="M263" s="221" t="s">
        <v>1</v>
      </c>
      <c r="N263" s="222" t="s">
        <v>40</v>
      </c>
      <c r="O263" s="88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5">
        <f>S263*H263</f>
        <v>0</v>
      </c>
      <c r="U263" s="206" t="s">
        <v>1</v>
      </c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7" t="s">
        <v>82</v>
      </c>
      <c r="AT263" s="207" t="s">
        <v>163</v>
      </c>
      <c r="AU263" s="207" t="s">
        <v>75</v>
      </c>
      <c r="AY263" s="14" t="s">
        <v>155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4" t="s">
        <v>82</v>
      </c>
      <c r="BK263" s="208">
        <f>ROUND(I263*H263,2)</f>
        <v>0</v>
      </c>
      <c r="BL263" s="14" t="s">
        <v>82</v>
      </c>
      <c r="BM263" s="207" t="s">
        <v>468</v>
      </c>
    </row>
    <row r="264" s="2" customFormat="1">
      <c r="A264" s="35"/>
      <c r="B264" s="36"/>
      <c r="C264" s="37"/>
      <c r="D264" s="209" t="s">
        <v>157</v>
      </c>
      <c r="E264" s="37"/>
      <c r="F264" s="210" t="s">
        <v>467</v>
      </c>
      <c r="G264" s="37"/>
      <c r="H264" s="37"/>
      <c r="I264" s="211"/>
      <c r="J264" s="37"/>
      <c r="K264" s="37"/>
      <c r="L264" s="41"/>
      <c r="M264" s="212"/>
      <c r="N264" s="213"/>
      <c r="O264" s="88"/>
      <c r="P264" s="88"/>
      <c r="Q264" s="88"/>
      <c r="R264" s="88"/>
      <c r="S264" s="88"/>
      <c r="T264" s="88"/>
      <c r="U264" s="89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157</v>
      </c>
      <c r="AU264" s="14" t="s">
        <v>75</v>
      </c>
    </row>
    <row r="265" s="2" customFormat="1">
      <c r="A265" s="35"/>
      <c r="B265" s="36"/>
      <c r="C265" s="214" t="s">
        <v>469</v>
      </c>
      <c r="D265" s="214" t="s">
        <v>163</v>
      </c>
      <c r="E265" s="215" t="s">
        <v>470</v>
      </c>
      <c r="F265" s="216" t="s">
        <v>471</v>
      </c>
      <c r="G265" s="217" t="s">
        <v>160</v>
      </c>
      <c r="H265" s="218">
        <v>3</v>
      </c>
      <c r="I265" s="219"/>
      <c r="J265" s="220">
        <f>ROUND(I265*H265,2)</f>
        <v>0</v>
      </c>
      <c r="K265" s="216" t="s">
        <v>154</v>
      </c>
      <c r="L265" s="41"/>
      <c r="M265" s="221" t="s">
        <v>1</v>
      </c>
      <c r="N265" s="222" t="s">
        <v>40</v>
      </c>
      <c r="O265" s="88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5">
        <f>S265*H265</f>
        <v>0</v>
      </c>
      <c r="U265" s="206" t="s">
        <v>1</v>
      </c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7" t="s">
        <v>82</v>
      </c>
      <c r="AT265" s="207" t="s">
        <v>163</v>
      </c>
      <c r="AU265" s="207" t="s">
        <v>75</v>
      </c>
      <c r="AY265" s="14" t="s">
        <v>155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4" t="s">
        <v>82</v>
      </c>
      <c r="BK265" s="208">
        <f>ROUND(I265*H265,2)</f>
        <v>0</v>
      </c>
      <c r="BL265" s="14" t="s">
        <v>82</v>
      </c>
      <c r="BM265" s="207" t="s">
        <v>472</v>
      </c>
    </row>
    <row r="266" s="2" customFormat="1">
      <c r="A266" s="35"/>
      <c r="B266" s="36"/>
      <c r="C266" s="37"/>
      <c r="D266" s="209" t="s">
        <v>157</v>
      </c>
      <c r="E266" s="37"/>
      <c r="F266" s="210" t="s">
        <v>471</v>
      </c>
      <c r="G266" s="37"/>
      <c r="H266" s="37"/>
      <c r="I266" s="211"/>
      <c r="J266" s="37"/>
      <c r="K266" s="37"/>
      <c r="L266" s="41"/>
      <c r="M266" s="212"/>
      <c r="N266" s="213"/>
      <c r="O266" s="88"/>
      <c r="P266" s="88"/>
      <c r="Q266" s="88"/>
      <c r="R266" s="88"/>
      <c r="S266" s="88"/>
      <c r="T266" s="88"/>
      <c r="U266" s="89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157</v>
      </c>
      <c r="AU266" s="14" t="s">
        <v>75</v>
      </c>
    </row>
    <row r="267" s="2" customFormat="1">
      <c r="A267" s="35"/>
      <c r="B267" s="36"/>
      <c r="C267" s="195" t="s">
        <v>473</v>
      </c>
      <c r="D267" s="195" t="s">
        <v>150</v>
      </c>
      <c r="E267" s="196" t="s">
        <v>474</v>
      </c>
      <c r="F267" s="197" t="s">
        <v>475</v>
      </c>
      <c r="G267" s="198" t="s">
        <v>476</v>
      </c>
      <c r="H267" s="199">
        <v>10</v>
      </c>
      <c r="I267" s="200"/>
      <c r="J267" s="201">
        <f>ROUND(I267*H267,2)</f>
        <v>0</v>
      </c>
      <c r="K267" s="197" t="s">
        <v>154</v>
      </c>
      <c r="L267" s="202"/>
      <c r="M267" s="203" t="s">
        <v>1</v>
      </c>
      <c r="N267" s="204" t="s">
        <v>40</v>
      </c>
      <c r="O267" s="88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5">
        <f>S267*H267</f>
        <v>0</v>
      </c>
      <c r="U267" s="206" t="s">
        <v>1</v>
      </c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7" t="s">
        <v>183</v>
      </c>
      <c r="AT267" s="207" t="s">
        <v>150</v>
      </c>
      <c r="AU267" s="207" t="s">
        <v>75</v>
      </c>
      <c r="AY267" s="14" t="s">
        <v>155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4" t="s">
        <v>82</v>
      </c>
      <c r="BK267" s="208">
        <f>ROUND(I267*H267,2)</f>
        <v>0</v>
      </c>
      <c r="BL267" s="14" t="s">
        <v>183</v>
      </c>
      <c r="BM267" s="207" t="s">
        <v>477</v>
      </c>
    </row>
    <row r="268" s="2" customFormat="1">
      <c r="A268" s="35"/>
      <c r="B268" s="36"/>
      <c r="C268" s="37"/>
      <c r="D268" s="209" t="s">
        <v>157</v>
      </c>
      <c r="E268" s="37"/>
      <c r="F268" s="210" t="s">
        <v>475</v>
      </c>
      <c r="G268" s="37"/>
      <c r="H268" s="37"/>
      <c r="I268" s="211"/>
      <c r="J268" s="37"/>
      <c r="K268" s="37"/>
      <c r="L268" s="41"/>
      <c r="M268" s="212"/>
      <c r="N268" s="213"/>
      <c r="O268" s="88"/>
      <c r="P268" s="88"/>
      <c r="Q268" s="88"/>
      <c r="R268" s="88"/>
      <c r="S268" s="88"/>
      <c r="T268" s="88"/>
      <c r="U268" s="89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157</v>
      </c>
      <c r="AU268" s="14" t="s">
        <v>75</v>
      </c>
    </row>
    <row r="269" s="2" customFormat="1" ht="16.5" customHeight="1">
      <c r="A269" s="35"/>
      <c r="B269" s="36"/>
      <c r="C269" s="195" t="s">
        <v>478</v>
      </c>
      <c r="D269" s="195" t="s">
        <v>150</v>
      </c>
      <c r="E269" s="196" t="s">
        <v>479</v>
      </c>
      <c r="F269" s="197" t="s">
        <v>480</v>
      </c>
      <c r="G269" s="198" t="s">
        <v>160</v>
      </c>
      <c r="H269" s="199">
        <v>9</v>
      </c>
      <c r="I269" s="200"/>
      <c r="J269" s="201">
        <f>ROUND(I269*H269,2)</f>
        <v>0</v>
      </c>
      <c r="K269" s="197" t="s">
        <v>154</v>
      </c>
      <c r="L269" s="202"/>
      <c r="M269" s="203" t="s">
        <v>1</v>
      </c>
      <c r="N269" s="204" t="s">
        <v>40</v>
      </c>
      <c r="O269" s="88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5">
        <f>S269*H269</f>
        <v>0</v>
      </c>
      <c r="U269" s="206" t="s">
        <v>1</v>
      </c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7" t="s">
        <v>84</v>
      </c>
      <c r="AT269" s="207" t="s">
        <v>150</v>
      </c>
      <c r="AU269" s="207" t="s">
        <v>75</v>
      </c>
      <c r="AY269" s="14" t="s">
        <v>155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4" t="s">
        <v>82</v>
      </c>
      <c r="BK269" s="208">
        <f>ROUND(I269*H269,2)</f>
        <v>0</v>
      </c>
      <c r="BL269" s="14" t="s">
        <v>82</v>
      </c>
      <c r="BM269" s="207" t="s">
        <v>481</v>
      </c>
    </row>
    <row r="270" s="2" customFormat="1">
      <c r="A270" s="35"/>
      <c r="B270" s="36"/>
      <c r="C270" s="37"/>
      <c r="D270" s="209" t="s">
        <v>157</v>
      </c>
      <c r="E270" s="37"/>
      <c r="F270" s="210" t="s">
        <v>480</v>
      </c>
      <c r="G270" s="37"/>
      <c r="H270" s="37"/>
      <c r="I270" s="211"/>
      <c r="J270" s="37"/>
      <c r="K270" s="37"/>
      <c r="L270" s="41"/>
      <c r="M270" s="212"/>
      <c r="N270" s="213"/>
      <c r="O270" s="88"/>
      <c r="P270" s="88"/>
      <c r="Q270" s="88"/>
      <c r="R270" s="88"/>
      <c r="S270" s="88"/>
      <c r="T270" s="88"/>
      <c r="U270" s="89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157</v>
      </c>
      <c r="AU270" s="14" t="s">
        <v>75</v>
      </c>
    </row>
    <row r="271" s="2" customFormat="1" ht="16.5" customHeight="1">
      <c r="A271" s="35"/>
      <c r="B271" s="36"/>
      <c r="C271" s="195" t="s">
        <v>482</v>
      </c>
      <c r="D271" s="195" t="s">
        <v>150</v>
      </c>
      <c r="E271" s="196" t="s">
        <v>483</v>
      </c>
      <c r="F271" s="197" t="s">
        <v>484</v>
      </c>
      <c r="G271" s="198" t="s">
        <v>160</v>
      </c>
      <c r="H271" s="199">
        <v>10</v>
      </c>
      <c r="I271" s="200"/>
      <c r="J271" s="201">
        <f>ROUND(I271*H271,2)</f>
        <v>0</v>
      </c>
      <c r="K271" s="197" t="s">
        <v>154</v>
      </c>
      <c r="L271" s="202"/>
      <c r="M271" s="203" t="s">
        <v>1</v>
      </c>
      <c r="N271" s="204" t="s">
        <v>40</v>
      </c>
      <c r="O271" s="88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5">
        <f>S271*H271</f>
        <v>0</v>
      </c>
      <c r="U271" s="206" t="s">
        <v>1</v>
      </c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7" t="s">
        <v>84</v>
      </c>
      <c r="AT271" s="207" t="s">
        <v>150</v>
      </c>
      <c r="AU271" s="207" t="s">
        <v>75</v>
      </c>
      <c r="AY271" s="14" t="s">
        <v>155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4" t="s">
        <v>82</v>
      </c>
      <c r="BK271" s="208">
        <f>ROUND(I271*H271,2)</f>
        <v>0</v>
      </c>
      <c r="BL271" s="14" t="s">
        <v>82</v>
      </c>
      <c r="BM271" s="207" t="s">
        <v>485</v>
      </c>
    </row>
    <row r="272" s="2" customFormat="1">
      <c r="A272" s="35"/>
      <c r="B272" s="36"/>
      <c r="C272" s="37"/>
      <c r="D272" s="209" t="s">
        <v>157</v>
      </c>
      <c r="E272" s="37"/>
      <c r="F272" s="210" t="s">
        <v>484</v>
      </c>
      <c r="G272" s="37"/>
      <c r="H272" s="37"/>
      <c r="I272" s="211"/>
      <c r="J272" s="37"/>
      <c r="K272" s="37"/>
      <c r="L272" s="41"/>
      <c r="M272" s="212"/>
      <c r="N272" s="213"/>
      <c r="O272" s="88"/>
      <c r="P272" s="88"/>
      <c r="Q272" s="88"/>
      <c r="R272" s="88"/>
      <c r="S272" s="88"/>
      <c r="T272" s="88"/>
      <c r="U272" s="89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157</v>
      </c>
      <c r="AU272" s="14" t="s">
        <v>75</v>
      </c>
    </row>
    <row r="273" s="2" customFormat="1">
      <c r="A273" s="35"/>
      <c r="B273" s="36"/>
      <c r="C273" s="195" t="s">
        <v>486</v>
      </c>
      <c r="D273" s="195" t="s">
        <v>150</v>
      </c>
      <c r="E273" s="196" t="s">
        <v>487</v>
      </c>
      <c r="F273" s="197" t="s">
        <v>488</v>
      </c>
      <c r="G273" s="198" t="s">
        <v>160</v>
      </c>
      <c r="H273" s="199">
        <v>7</v>
      </c>
      <c r="I273" s="200"/>
      <c r="J273" s="201">
        <f>ROUND(I273*H273,2)</f>
        <v>0</v>
      </c>
      <c r="K273" s="197" t="s">
        <v>154</v>
      </c>
      <c r="L273" s="202"/>
      <c r="M273" s="203" t="s">
        <v>1</v>
      </c>
      <c r="N273" s="204" t="s">
        <v>40</v>
      </c>
      <c r="O273" s="88"/>
      <c r="P273" s="205">
        <f>O273*H273</f>
        <v>0</v>
      </c>
      <c r="Q273" s="205">
        <v>0</v>
      </c>
      <c r="R273" s="205">
        <f>Q273*H273</f>
        <v>0</v>
      </c>
      <c r="S273" s="205">
        <v>0</v>
      </c>
      <c r="T273" s="205">
        <f>S273*H273</f>
        <v>0</v>
      </c>
      <c r="U273" s="206" t="s">
        <v>1</v>
      </c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7" t="s">
        <v>84</v>
      </c>
      <c r="AT273" s="207" t="s">
        <v>150</v>
      </c>
      <c r="AU273" s="207" t="s">
        <v>75</v>
      </c>
      <c r="AY273" s="14" t="s">
        <v>155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4" t="s">
        <v>82</v>
      </c>
      <c r="BK273" s="208">
        <f>ROUND(I273*H273,2)</f>
        <v>0</v>
      </c>
      <c r="BL273" s="14" t="s">
        <v>82</v>
      </c>
      <c r="BM273" s="207" t="s">
        <v>489</v>
      </c>
    </row>
    <row r="274" s="2" customFormat="1">
      <c r="A274" s="35"/>
      <c r="B274" s="36"/>
      <c r="C274" s="37"/>
      <c r="D274" s="209" t="s">
        <v>157</v>
      </c>
      <c r="E274" s="37"/>
      <c r="F274" s="210" t="s">
        <v>488</v>
      </c>
      <c r="G274" s="37"/>
      <c r="H274" s="37"/>
      <c r="I274" s="211"/>
      <c r="J274" s="37"/>
      <c r="K274" s="37"/>
      <c r="L274" s="41"/>
      <c r="M274" s="212"/>
      <c r="N274" s="213"/>
      <c r="O274" s="88"/>
      <c r="P274" s="88"/>
      <c r="Q274" s="88"/>
      <c r="R274" s="88"/>
      <c r="S274" s="88"/>
      <c r="T274" s="88"/>
      <c r="U274" s="89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157</v>
      </c>
      <c r="AU274" s="14" t="s">
        <v>75</v>
      </c>
    </row>
    <row r="275" s="2" customFormat="1" ht="33" customHeight="1">
      <c r="A275" s="35"/>
      <c r="B275" s="36"/>
      <c r="C275" s="195" t="s">
        <v>490</v>
      </c>
      <c r="D275" s="195" t="s">
        <v>150</v>
      </c>
      <c r="E275" s="196" t="s">
        <v>491</v>
      </c>
      <c r="F275" s="197" t="s">
        <v>492</v>
      </c>
      <c r="G275" s="198" t="s">
        <v>160</v>
      </c>
      <c r="H275" s="199">
        <v>4</v>
      </c>
      <c r="I275" s="200"/>
      <c r="J275" s="201">
        <f>ROUND(I275*H275,2)</f>
        <v>0</v>
      </c>
      <c r="K275" s="197" t="s">
        <v>154</v>
      </c>
      <c r="L275" s="202"/>
      <c r="M275" s="203" t="s">
        <v>1</v>
      </c>
      <c r="N275" s="204" t="s">
        <v>40</v>
      </c>
      <c r="O275" s="88"/>
      <c r="P275" s="205">
        <f>O275*H275</f>
        <v>0</v>
      </c>
      <c r="Q275" s="205">
        <v>0</v>
      </c>
      <c r="R275" s="205">
        <f>Q275*H275</f>
        <v>0</v>
      </c>
      <c r="S275" s="205">
        <v>0</v>
      </c>
      <c r="T275" s="205">
        <f>S275*H275</f>
        <v>0</v>
      </c>
      <c r="U275" s="206" t="s">
        <v>1</v>
      </c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7" t="s">
        <v>84</v>
      </c>
      <c r="AT275" s="207" t="s">
        <v>150</v>
      </c>
      <c r="AU275" s="207" t="s">
        <v>75</v>
      </c>
      <c r="AY275" s="14" t="s">
        <v>155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4" t="s">
        <v>82</v>
      </c>
      <c r="BK275" s="208">
        <f>ROUND(I275*H275,2)</f>
        <v>0</v>
      </c>
      <c r="BL275" s="14" t="s">
        <v>82</v>
      </c>
      <c r="BM275" s="207" t="s">
        <v>493</v>
      </c>
    </row>
    <row r="276" s="2" customFormat="1">
      <c r="A276" s="35"/>
      <c r="B276" s="36"/>
      <c r="C276" s="37"/>
      <c r="D276" s="209" t="s">
        <v>157</v>
      </c>
      <c r="E276" s="37"/>
      <c r="F276" s="210" t="s">
        <v>492</v>
      </c>
      <c r="G276" s="37"/>
      <c r="H276" s="37"/>
      <c r="I276" s="211"/>
      <c r="J276" s="37"/>
      <c r="K276" s="37"/>
      <c r="L276" s="41"/>
      <c r="M276" s="212"/>
      <c r="N276" s="213"/>
      <c r="O276" s="88"/>
      <c r="P276" s="88"/>
      <c r="Q276" s="88"/>
      <c r="R276" s="88"/>
      <c r="S276" s="88"/>
      <c r="T276" s="88"/>
      <c r="U276" s="89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157</v>
      </c>
      <c r="AU276" s="14" t="s">
        <v>75</v>
      </c>
    </row>
    <row r="277" s="2" customFormat="1">
      <c r="A277" s="35"/>
      <c r="B277" s="36"/>
      <c r="C277" s="214" t="s">
        <v>494</v>
      </c>
      <c r="D277" s="214" t="s">
        <v>163</v>
      </c>
      <c r="E277" s="215" t="s">
        <v>495</v>
      </c>
      <c r="F277" s="216" t="s">
        <v>496</v>
      </c>
      <c r="G277" s="217" t="s">
        <v>160</v>
      </c>
      <c r="H277" s="218">
        <v>1</v>
      </c>
      <c r="I277" s="219"/>
      <c r="J277" s="220">
        <f>ROUND(I277*H277,2)</f>
        <v>0</v>
      </c>
      <c r="K277" s="216" t="s">
        <v>154</v>
      </c>
      <c r="L277" s="41"/>
      <c r="M277" s="221" t="s">
        <v>1</v>
      </c>
      <c r="N277" s="222" t="s">
        <v>40</v>
      </c>
      <c r="O277" s="88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5">
        <f>S277*H277</f>
        <v>0</v>
      </c>
      <c r="U277" s="206" t="s">
        <v>1</v>
      </c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7" t="s">
        <v>82</v>
      </c>
      <c r="AT277" s="207" t="s">
        <v>163</v>
      </c>
      <c r="AU277" s="207" t="s">
        <v>75</v>
      </c>
      <c r="AY277" s="14" t="s">
        <v>155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4" t="s">
        <v>82</v>
      </c>
      <c r="BK277" s="208">
        <f>ROUND(I277*H277,2)</f>
        <v>0</v>
      </c>
      <c r="BL277" s="14" t="s">
        <v>82</v>
      </c>
      <c r="BM277" s="207" t="s">
        <v>497</v>
      </c>
    </row>
    <row r="278" s="2" customFormat="1">
      <c r="A278" s="35"/>
      <c r="B278" s="36"/>
      <c r="C278" s="37"/>
      <c r="D278" s="209" t="s">
        <v>157</v>
      </c>
      <c r="E278" s="37"/>
      <c r="F278" s="210" t="s">
        <v>498</v>
      </c>
      <c r="G278" s="37"/>
      <c r="H278" s="37"/>
      <c r="I278" s="211"/>
      <c r="J278" s="37"/>
      <c r="K278" s="37"/>
      <c r="L278" s="41"/>
      <c r="M278" s="212"/>
      <c r="N278" s="213"/>
      <c r="O278" s="88"/>
      <c r="P278" s="88"/>
      <c r="Q278" s="88"/>
      <c r="R278" s="88"/>
      <c r="S278" s="88"/>
      <c r="T278" s="88"/>
      <c r="U278" s="89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157</v>
      </c>
      <c r="AU278" s="14" t="s">
        <v>75</v>
      </c>
    </row>
    <row r="279" s="2" customFormat="1">
      <c r="A279" s="35"/>
      <c r="B279" s="36"/>
      <c r="C279" s="37"/>
      <c r="D279" s="209" t="s">
        <v>245</v>
      </c>
      <c r="E279" s="37"/>
      <c r="F279" s="223" t="s">
        <v>499</v>
      </c>
      <c r="G279" s="37"/>
      <c r="H279" s="37"/>
      <c r="I279" s="211"/>
      <c r="J279" s="37"/>
      <c r="K279" s="37"/>
      <c r="L279" s="41"/>
      <c r="M279" s="212"/>
      <c r="N279" s="213"/>
      <c r="O279" s="88"/>
      <c r="P279" s="88"/>
      <c r="Q279" s="88"/>
      <c r="R279" s="88"/>
      <c r="S279" s="88"/>
      <c r="T279" s="88"/>
      <c r="U279" s="89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245</v>
      </c>
      <c r="AU279" s="14" t="s">
        <v>75</v>
      </c>
    </row>
    <row r="280" s="2" customFormat="1">
      <c r="A280" s="35"/>
      <c r="B280" s="36"/>
      <c r="C280" s="214" t="s">
        <v>500</v>
      </c>
      <c r="D280" s="214" t="s">
        <v>163</v>
      </c>
      <c r="E280" s="215" t="s">
        <v>501</v>
      </c>
      <c r="F280" s="216" t="s">
        <v>502</v>
      </c>
      <c r="G280" s="217" t="s">
        <v>160</v>
      </c>
      <c r="H280" s="218">
        <v>1</v>
      </c>
      <c r="I280" s="219"/>
      <c r="J280" s="220">
        <f>ROUND(I280*H280,2)</f>
        <v>0</v>
      </c>
      <c r="K280" s="216" t="s">
        <v>154</v>
      </c>
      <c r="L280" s="41"/>
      <c r="M280" s="221" t="s">
        <v>1</v>
      </c>
      <c r="N280" s="222" t="s">
        <v>40</v>
      </c>
      <c r="O280" s="88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5">
        <f>S280*H280</f>
        <v>0</v>
      </c>
      <c r="U280" s="206" t="s">
        <v>1</v>
      </c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7" t="s">
        <v>82</v>
      </c>
      <c r="AT280" s="207" t="s">
        <v>163</v>
      </c>
      <c r="AU280" s="207" t="s">
        <v>75</v>
      </c>
      <c r="AY280" s="14" t="s">
        <v>155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4" t="s">
        <v>82</v>
      </c>
      <c r="BK280" s="208">
        <f>ROUND(I280*H280,2)</f>
        <v>0</v>
      </c>
      <c r="BL280" s="14" t="s">
        <v>82</v>
      </c>
      <c r="BM280" s="207" t="s">
        <v>503</v>
      </c>
    </row>
    <row r="281" s="2" customFormat="1">
      <c r="A281" s="35"/>
      <c r="B281" s="36"/>
      <c r="C281" s="37"/>
      <c r="D281" s="209" t="s">
        <v>157</v>
      </c>
      <c r="E281" s="37"/>
      <c r="F281" s="210" t="s">
        <v>504</v>
      </c>
      <c r="G281" s="37"/>
      <c r="H281" s="37"/>
      <c r="I281" s="211"/>
      <c r="J281" s="37"/>
      <c r="K281" s="37"/>
      <c r="L281" s="41"/>
      <c r="M281" s="212"/>
      <c r="N281" s="213"/>
      <c r="O281" s="88"/>
      <c r="P281" s="88"/>
      <c r="Q281" s="88"/>
      <c r="R281" s="88"/>
      <c r="S281" s="88"/>
      <c r="T281" s="88"/>
      <c r="U281" s="89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T281" s="14" t="s">
        <v>157</v>
      </c>
      <c r="AU281" s="14" t="s">
        <v>75</v>
      </c>
    </row>
    <row r="282" s="2" customFormat="1">
      <c r="A282" s="35"/>
      <c r="B282" s="36"/>
      <c r="C282" s="37"/>
      <c r="D282" s="209" t="s">
        <v>245</v>
      </c>
      <c r="E282" s="37"/>
      <c r="F282" s="223" t="s">
        <v>499</v>
      </c>
      <c r="G282" s="37"/>
      <c r="H282" s="37"/>
      <c r="I282" s="211"/>
      <c r="J282" s="37"/>
      <c r="K282" s="37"/>
      <c r="L282" s="41"/>
      <c r="M282" s="212"/>
      <c r="N282" s="213"/>
      <c r="O282" s="88"/>
      <c r="P282" s="88"/>
      <c r="Q282" s="88"/>
      <c r="R282" s="88"/>
      <c r="S282" s="88"/>
      <c r="T282" s="88"/>
      <c r="U282" s="89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245</v>
      </c>
      <c r="AU282" s="14" t="s">
        <v>75</v>
      </c>
    </row>
    <row r="283" s="2" customFormat="1" ht="16.5" customHeight="1">
      <c r="A283" s="35"/>
      <c r="B283" s="36"/>
      <c r="C283" s="214" t="s">
        <v>505</v>
      </c>
      <c r="D283" s="214" t="s">
        <v>163</v>
      </c>
      <c r="E283" s="215" t="s">
        <v>506</v>
      </c>
      <c r="F283" s="216" t="s">
        <v>507</v>
      </c>
      <c r="G283" s="217" t="s">
        <v>160</v>
      </c>
      <c r="H283" s="218">
        <v>3</v>
      </c>
      <c r="I283" s="219"/>
      <c r="J283" s="220">
        <f>ROUND(I283*H283,2)</f>
        <v>0</v>
      </c>
      <c r="K283" s="216" t="s">
        <v>154</v>
      </c>
      <c r="L283" s="41"/>
      <c r="M283" s="221" t="s">
        <v>1</v>
      </c>
      <c r="N283" s="222" t="s">
        <v>40</v>
      </c>
      <c r="O283" s="88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5">
        <f>S283*H283</f>
        <v>0</v>
      </c>
      <c r="U283" s="206" t="s">
        <v>1</v>
      </c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7" t="s">
        <v>82</v>
      </c>
      <c r="AT283" s="207" t="s">
        <v>163</v>
      </c>
      <c r="AU283" s="207" t="s">
        <v>75</v>
      </c>
      <c r="AY283" s="14" t="s">
        <v>155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4" t="s">
        <v>82</v>
      </c>
      <c r="BK283" s="208">
        <f>ROUND(I283*H283,2)</f>
        <v>0</v>
      </c>
      <c r="BL283" s="14" t="s">
        <v>82</v>
      </c>
      <c r="BM283" s="207" t="s">
        <v>508</v>
      </c>
    </row>
    <row r="284" s="2" customFormat="1">
      <c r="A284" s="35"/>
      <c r="B284" s="36"/>
      <c r="C284" s="37"/>
      <c r="D284" s="209" t="s">
        <v>157</v>
      </c>
      <c r="E284" s="37"/>
      <c r="F284" s="210" t="s">
        <v>507</v>
      </c>
      <c r="G284" s="37"/>
      <c r="H284" s="37"/>
      <c r="I284" s="211"/>
      <c r="J284" s="37"/>
      <c r="K284" s="37"/>
      <c r="L284" s="41"/>
      <c r="M284" s="212"/>
      <c r="N284" s="213"/>
      <c r="O284" s="88"/>
      <c r="P284" s="88"/>
      <c r="Q284" s="88"/>
      <c r="R284" s="88"/>
      <c r="S284" s="88"/>
      <c r="T284" s="88"/>
      <c r="U284" s="89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157</v>
      </c>
      <c r="AU284" s="14" t="s">
        <v>75</v>
      </c>
    </row>
    <row r="285" s="2" customFormat="1" ht="16.5" customHeight="1">
      <c r="A285" s="35"/>
      <c r="B285" s="36"/>
      <c r="C285" s="214" t="s">
        <v>509</v>
      </c>
      <c r="D285" s="214" t="s">
        <v>163</v>
      </c>
      <c r="E285" s="215" t="s">
        <v>510</v>
      </c>
      <c r="F285" s="216" t="s">
        <v>511</v>
      </c>
      <c r="G285" s="217" t="s">
        <v>160</v>
      </c>
      <c r="H285" s="218">
        <v>2</v>
      </c>
      <c r="I285" s="219"/>
      <c r="J285" s="220">
        <f>ROUND(I285*H285,2)</f>
        <v>0</v>
      </c>
      <c r="K285" s="216" t="s">
        <v>154</v>
      </c>
      <c r="L285" s="41"/>
      <c r="M285" s="221" t="s">
        <v>1</v>
      </c>
      <c r="N285" s="222" t="s">
        <v>40</v>
      </c>
      <c r="O285" s="88"/>
      <c r="P285" s="205">
        <f>O285*H285</f>
        <v>0</v>
      </c>
      <c r="Q285" s="205">
        <v>0</v>
      </c>
      <c r="R285" s="205">
        <f>Q285*H285</f>
        <v>0</v>
      </c>
      <c r="S285" s="205">
        <v>0</v>
      </c>
      <c r="T285" s="205">
        <f>S285*H285</f>
        <v>0</v>
      </c>
      <c r="U285" s="206" t="s">
        <v>1</v>
      </c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7" t="s">
        <v>82</v>
      </c>
      <c r="AT285" s="207" t="s">
        <v>163</v>
      </c>
      <c r="AU285" s="207" t="s">
        <v>75</v>
      </c>
      <c r="AY285" s="14" t="s">
        <v>155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4" t="s">
        <v>82</v>
      </c>
      <c r="BK285" s="208">
        <f>ROUND(I285*H285,2)</f>
        <v>0</v>
      </c>
      <c r="BL285" s="14" t="s">
        <v>82</v>
      </c>
      <c r="BM285" s="207" t="s">
        <v>512</v>
      </c>
    </row>
    <row r="286" s="2" customFormat="1">
      <c r="A286" s="35"/>
      <c r="B286" s="36"/>
      <c r="C286" s="37"/>
      <c r="D286" s="209" t="s">
        <v>157</v>
      </c>
      <c r="E286" s="37"/>
      <c r="F286" s="210" t="s">
        <v>511</v>
      </c>
      <c r="G286" s="37"/>
      <c r="H286" s="37"/>
      <c r="I286" s="211"/>
      <c r="J286" s="37"/>
      <c r="K286" s="37"/>
      <c r="L286" s="41"/>
      <c r="M286" s="212"/>
      <c r="N286" s="213"/>
      <c r="O286" s="88"/>
      <c r="P286" s="88"/>
      <c r="Q286" s="88"/>
      <c r="R286" s="88"/>
      <c r="S286" s="88"/>
      <c r="T286" s="88"/>
      <c r="U286" s="89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157</v>
      </c>
      <c r="AU286" s="14" t="s">
        <v>75</v>
      </c>
    </row>
    <row r="287" s="2" customFormat="1" ht="16.5" customHeight="1">
      <c r="A287" s="35"/>
      <c r="B287" s="36"/>
      <c r="C287" s="214" t="s">
        <v>513</v>
      </c>
      <c r="D287" s="214" t="s">
        <v>163</v>
      </c>
      <c r="E287" s="215" t="s">
        <v>514</v>
      </c>
      <c r="F287" s="216" t="s">
        <v>515</v>
      </c>
      <c r="G287" s="217" t="s">
        <v>160</v>
      </c>
      <c r="H287" s="218">
        <v>3</v>
      </c>
      <c r="I287" s="219"/>
      <c r="J287" s="220">
        <f>ROUND(I287*H287,2)</f>
        <v>0</v>
      </c>
      <c r="K287" s="216" t="s">
        <v>154</v>
      </c>
      <c r="L287" s="41"/>
      <c r="M287" s="221" t="s">
        <v>1</v>
      </c>
      <c r="N287" s="222" t="s">
        <v>40</v>
      </c>
      <c r="O287" s="88"/>
      <c r="P287" s="205">
        <f>O287*H287</f>
        <v>0</v>
      </c>
      <c r="Q287" s="205">
        <v>0</v>
      </c>
      <c r="R287" s="205">
        <f>Q287*H287</f>
        <v>0</v>
      </c>
      <c r="S287" s="205">
        <v>0</v>
      </c>
      <c r="T287" s="205">
        <f>S287*H287</f>
        <v>0</v>
      </c>
      <c r="U287" s="206" t="s">
        <v>1</v>
      </c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7" t="s">
        <v>82</v>
      </c>
      <c r="AT287" s="207" t="s">
        <v>163</v>
      </c>
      <c r="AU287" s="207" t="s">
        <v>75</v>
      </c>
      <c r="AY287" s="14" t="s">
        <v>155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4" t="s">
        <v>82</v>
      </c>
      <c r="BK287" s="208">
        <f>ROUND(I287*H287,2)</f>
        <v>0</v>
      </c>
      <c r="BL287" s="14" t="s">
        <v>82</v>
      </c>
      <c r="BM287" s="207" t="s">
        <v>516</v>
      </c>
    </row>
    <row r="288" s="2" customFormat="1">
      <c r="A288" s="35"/>
      <c r="B288" s="36"/>
      <c r="C288" s="37"/>
      <c r="D288" s="209" t="s">
        <v>157</v>
      </c>
      <c r="E288" s="37"/>
      <c r="F288" s="210" t="s">
        <v>515</v>
      </c>
      <c r="G288" s="37"/>
      <c r="H288" s="37"/>
      <c r="I288" s="211"/>
      <c r="J288" s="37"/>
      <c r="K288" s="37"/>
      <c r="L288" s="41"/>
      <c r="M288" s="212"/>
      <c r="N288" s="213"/>
      <c r="O288" s="88"/>
      <c r="P288" s="88"/>
      <c r="Q288" s="88"/>
      <c r="R288" s="88"/>
      <c r="S288" s="88"/>
      <c r="T288" s="88"/>
      <c r="U288" s="89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157</v>
      </c>
      <c r="AU288" s="14" t="s">
        <v>75</v>
      </c>
    </row>
    <row r="289" s="2" customFormat="1" ht="16.5" customHeight="1">
      <c r="A289" s="35"/>
      <c r="B289" s="36"/>
      <c r="C289" s="214" t="s">
        <v>517</v>
      </c>
      <c r="D289" s="214" t="s">
        <v>163</v>
      </c>
      <c r="E289" s="215" t="s">
        <v>518</v>
      </c>
      <c r="F289" s="216" t="s">
        <v>519</v>
      </c>
      <c r="G289" s="217" t="s">
        <v>160</v>
      </c>
      <c r="H289" s="218">
        <v>3</v>
      </c>
      <c r="I289" s="219"/>
      <c r="J289" s="220">
        <f>ROUND(I289*H289,2)</f>
        <v>0</v>
      </c>
      <c r="K289" s="216" t="s">
        <v>154</v>
      </c>
      <c r="L289" s="41"/>
      <c r="M289" s="221" t="s">
        <v>1</v>
      </c>
      <c r="N289" s="222" t="s">
        <v>40</v>
      </c>
      <c r="O289" s="88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5">
        <f>S289*H289</f>
        <v>0</v>
      </c>
      <c r="U289" s="206" t="s">
        <v>1</v>
      </c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7" t="s">
        <v>82</v>
      </c>
      <c r="AT289" s="207" t="s">
        <v>163</v>
      </c>
      <c r="AU289" s="207" t="s">
        <v>75</v>
      </c>
      <c r="AY289" s="14" t="s">
        <v>155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4" t="s">
        <v>82</v>
      </c>
      <c r="BK289" s="208">
        <f>ROUND(I289*H289,2)</f>
        <v>0</v>
      </c>
      <c r="BL289" s="14" t="s">
        <v>82</v>
      </c>
      <c r="BM289" s="207" t="s">
        <v>520</v>
      </c>
    </row>
    <row r="290" s="2" customFormat="1">
      <c r="A290" s="35"/>
      <c r="B290" s="36"/>
      <c r="C290" s="37"/>
      <c r="D290" s="209" t="s">
        <v>157</v>
      </c>
      <c r="E290" s="37"/>
      <c r="F290" s="210" t="s">
        <v>519</v>
      </c>
      <c r="G290" s="37"/>
      <c r="H290" s="37"/>
      <c r="I290" s="211"/>
      <c r="J290" s="37"/>
      <c r="K290" s="37"/>
      <c r="L290" s="41"/>
      <c r="M290" s="212"/>
      <c r="N290" s="213"/>
      <c r="O290" s="88"/>
      <c r="P290" s="88"/>
      <c r="Q290" s="88"/>
      <c r="R290" s="88"/>
      <c r="S290" s="88"/>
      <c r="T290" s="88"/>
      <c r="U290" s="89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157</v>
      </c>
      <c r="AU290" s="14" t="s">
        <v>75</v>
      </c>
    </row>
    <row r="291" s="2" customFormat="1">
      <c r="A291" s="35"/>
      <c r="B291" s="36"/>
      <c r="C291" s="195" t="s">
        <v>521</v>
      </c>
      <c r="D291" s="195" t="s">
        <v>150</v>
      </c>
      <c r="E291" s="196" t="s">
        <v>522</v>
      </c>
      <c r="F291" s="197" t="s">
        <v>523</v>
      </c>
      <c r="G291" s="198" t="s">
        <v>160</v>
      </c>
      <c r="H291" s="199">
        <v>2</v>
      </c>
      <c r="I291" s="200"/>
      <c r="J291" s="201">
        <f>ROUND(I291*H291,2)</f>
        <v>0</v>
      </c>
      <c r="K291" s="197" t="s">
        <v>154</v>
      </c>
      <c r="L291" s="202"/>
      <c r="M291" s="203" t="s">
        <v>1</v>
      </c>
      <c r="N291" s="204" t="s">
        <v>40</v>
      </c>
      <c r="O291" s="88"/>
      <c r="P291" s="205">
        <f>O291*H291</f>
        <v>0</v>
      </c>
      <c r="Q291" s="205">
        <v>0</v>
      </c>
      <c r="R291" s="205">
        <f>Q291*H291</f>
        <v>0</v>
      </c>
      <c r="S291" s="205">
        <v>0</v>
      </c>
      <c r="T291" s="205">
        <f>S291*H291</f>
        <v>0</v>
      </c>
      <c r="U291" s="206" t="s">
        <v>1</v>
      </c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7" t="s">
        <v>183</v>
      </c>
      <c r="AT291" s="207" t="s">
        <v>150</v>
      </c>
      <c r="AU291" s="207" t="s">
        <v>75</v>
      </c>
      <c r="AY291" s="14" t="s">
        <v>155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4" t="s">
        <v>82</v>
      </c>
      <c r="BK291" s="208">
        <f>ROUND(I291*H291,2)</f>
        <v>0</v>
      </c>
      <c r="BL291" s="14" t="s">
        <v>183</v>
      </c>
      <c r="BM291" s="207" t="s">
        <v>524</v>
      </c>
    </row>
    <row r="292" s="2" customFormat="1">
      <c r="A292" s="35"/>
      <c r="B292" s="36"/>
      <c r="C292" s="37"/>
      <c r="D292" s="209" t="s">
        <v>157</v>
      </c>
      <c r="E292" s="37"/>
      <c r="F292" s="210" t="s">
        <v>523</v>
      </c>
      <c r="G292" s="37"/>
      <c r="H292" s="37"/>
      <c r="I292" s="211"/>
      <c r="J292" s="37"/>
      <c r="K292" s="37"/>
      <c r="L292" s="41"/>
      <c r="M292" s="212"/>
      <c r="N292" s="213"/>
      <c r="O292" s="88"/>
      <c r="P292" s="88"/>
      <c r="Q292" s="88"/>
      <c r="R292" s="88"/>
      <c r="S292" s="88"/>
      <c r="T292" s="88"/>
      <c r="U292" s="89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157</v>
      </c>
      <c r="AU292" s="14" t="s">
        <v>75</v>
      </c>
    </row>
    <row r="293" s="2" customFormat="1" ht="33" customHeight="1">
      <c r="A293" s="35"/>
      <c r="B293" s="36"/>
      <c r="C293" s="195" t="s">
        <v>525</v>
      </c>
      <c r="D293" s="195" t="s">
        <v>150</v>
      </c>
      <c r="E293" s="196" t="s">
        <v>526</v>
      </c>
      <c r="F293" s="197" t="s">
        <v>527</v>
      </c>
      <c r="G293" s="198" t="s">
        <v>160</v>
      </c>
      <c r="H293" s="199">
        <v>1</v>
      </c>
      <c r="I293" s="200"/>
      <c r="J293" s="201">
        <f>ROUND(I293*H293,2)</f>
        <v>0</v>
      </c>
      <c r="K293" s="197" t="s">
        <v>154</v>
      </c>
      <c r="L293" s="202"/>
      <c r="M293" s="203" t="s">
        <v>1</v>
      </c>
      <c r="N293" s="204" t="s">
        <v>40</v>
      </c>
      <c r="O293" s="88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5">
        <f>S293*H293</f>
        <v>0</v>
      </c>
      <c r="U293" s="206" t="s">
        <v>1</v>
      </c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7" t="s">
        <v>84</v>
      </c>
      <c r="AT293" s="207" t="s">
        <v>150</v>
      </c>
      <c r="AU293" s="207" t="s">
        <v>75</v>
      </c>
      <c r="AY293" s="14" t="s">
        <v>155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4" t="s">
        <v>82</v>
      </c>
      <c r="BK293" s="208">
        <f>ROUND(I293*H293,2)</f>
        <v>0</v>
      </c>
      <c r="BL293" s="14" t="s">
        <v>82</v>
      </c>
      <c r="BM293" s="207" t="s">
        <v>528</v>
      </c>
    </row>
    <row r="294" s="2" customFormat="1">
      <c r="A294" s="35"/>
      <c r="B294" s="36"/>
      <c r="C294" s="37"/>
      <c r="D294" s="209" t="s">
        <v>157</v>
      </c>
      <c r="E294" s="37"/>
      <c r="F294" s="210" t="s">
        <v>527</v>
      </c>
      <c r="G294" s="37"/>
      <c r="H294" s="37"/>
      <c r="I294" s="211"/>
      <c r="J294" s="37"/>
      <c r="K294" s="37"/>
      <c r="L294" s="41"/>
      <c r="M294" s="212"/>
      <c r="N294" s="213"/>
      <c r="O294" s="88"/>
      <c r="P294" s="88"/>
      <c r="Q294" s="88"/>
      <c r="R294" s="88"/>
      <c r="S294" s="88"/>
      <c r="T294" s="88"/>
      <c r="U294" s="89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157</v>
      </c>
      <c r="AU294" s="14" t="s">
        <v>75</v>
      </c>
    </row>
    <row r="295" s="2" customFormat="1">
      <c r="A295" s="35"/>
      <c r="B295" s="36"/>
      <c r="C295" s="195" t="s">
        <v>529</v>
      </c>
      <c r="D295" s="195" t="s">
        <v>150</v>
      </c>
      <c r="E295" s="196" t="s">
        <v>530</v>
      </c>
      <c r="F295" s="197" t="s">
        <v>531</v>
      </c>
      <c r="G295" s="198" t="s">
        <v>160</v>
      </c>
      <c r="H295" s="199">
        <v>4</v>
      </c>
      <c r="I295" s="200"/>
      <c r="J295" s="201">
        <f>ROUND(I295*H295,2)</f>
        <v>0</v>
      </c>
      <c r="K295" s="197" t="s">
        <v>154</v>
      </c>
      <c r="L295" s="202"/>
      <c r="M295" s="203" t="s">
        <v>1</v>
      </c>
      <c r="N295" s="204" t="s">
        <v>40</v>
      </c>
      <c r="O295" s="88"/>
      <c r="P295" s="205">
        <f>O295*H295</f>
        <v>0</v>
      </c>
      <c r="Q295" s="205">
        <v>0</v>
      </c>
      <c r="R295" s="205">
        <f>Q295*H295</f>
        <v>0</v>
      </c>
      <c r="S295" s="205">
        <v>0</v>
      </c>
      <c r="T295" s="205">
        <f>S295*H295</f>
        <v>0</v>
      </c>
      <c r="U295" s="206" t="s">
        <v>1</v>
      </c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7" t="s">
        <v>84</v>
      </c>
      <c r="AT295" s="207" t="s">
        <v>150</v>
      </c>
      <c r="AU295" s="207" t="s">
        <v>75</v>
      </c>
      <c r="AY295" s="14" t="s">
        <v>155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4" t="s">
        <v>82</v>
      </c>
      <c r="BK295" s="208">
        <f>ROUND(I295*H295,2)</f>
        <v>0</v>
      </c>
      <c r="BL295" s="14" t="s">
        <v>82</v>
      </c>
      <c r="BM295" s="207" t="s">
        <v>532</v>
      </c>
    </row>
    <row r="296" s="2" customFormat="1">
      <c r="A296" s="35"/>
      <c r="B296" s="36"/>
      <c r="C296" s="37"/>
      <c r="D296" s="209" t="s">
        <v>157</v>
      </c>
      <c r="E296" s="37"/>
      <c r="F296" s="210" t="s">
        <v>531</v>
      </c>
      <c r="G296" s="37"/>
      <c r="H296" s="37"/>
      <c r="I296" s="211"/>
      <c r="J296" s="37"/>
      <c r="K296" s="37"/>
      <c r="L296" s="41"/>
      <c r="M296" s="212"/>
      <c r="N296" s="213"/>
      <c r="O296" s="88"/>
      <c r="P296" s="88"/>
      <c r="Q296" s="88"/>
      <c r="R296" s="88"/>
      <c r="S296" s="88"/>
      <c r="T296" s="88"/>
      <c r="U296" s="89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157</v>
      </c>
      <c r="AU296" s="14" t="s">
        <v>75</v>
      </c>
    </row>
    <row r="297" s="2" customFormat="1">
      <c r="A297" s="35"/>
      <c r="B297" s="36"/>
      <c r="C297" s="214" t="s">
        <v>533</v>
      </c>
      <c r="D297" s="214" t="s">
        <v>163</v>
      </c>
      <c r="E297" s="215" t="s">
        <v>534</v>
      </c>
      <c r="F297" s="216" t="s">
        <v>535</v>
      </c>
      <c r="G297" s="217" t="s">
        <v>160</v>
      </c>
      <c r="H297" s="218">
        <v>3</v>
      </c>
      <c r="I297" s="219"/>
      <c r="J297" s="220">
        <f>ROUND(I297*H297,2)</f>
        <v>0</v>
      </c>
      <c r="K297" s="216" t="s">
        <v>154</v>
      </c>
      <c r="L297" s="41"/>
      <c r="M297" s="221" t="s">
        <v>1</v>
      </c>
      <c r="N297" s="222" t="s">
        <v>40</v>
      </c>
      <c r="O297" s="88"/>
      <c r="P297" s="205">
        <f>O297*H297</f>
        <v>0</v>
      </c>
      <c r="Q297" s="205">
        <v>0</v>
      </c>
      <c r="R297" s="205">
        <f>Q297*H297</f>
        <v>0</v>
      </c>
      <c r="S297" s="205">
        <v>0</v>
      </c>
      <c r="T297" s="205">
        <f>S297*H297</f>
        <v>0</v>
      </c>
      <c r="U297" s="206" t="s">
        <v>1</v>
      </c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7" t="s">
        <v>82</v>
      </c>
      <c r="AT297" s="207" t="s">
        <v>163</v>
      </c>
      <c r="AU297" s="207" t="s">
        <v>75</v>
      </c>
      <c r="AY297" s="14" t="s">
        <v>155</v>
      </c>
      <c r="BE297" s="208">
        <f>IF(N297="základní",J297,0)</f>
        <v>0</v>
      </c>
      <c r="BF297" s="208">
        <f>IF(N297="snížená",J297,0)</f>
        <v>0</v>
      </c>
      <c r="BG297" s="208">
        <f>IF(N297="zákl. přenesená",J297,0)</f>
        <v>0</v>
      </c>
      <c r="BH297" s="208">
        <f>IF(N297="sníž. přenesená",J297,0)</f>
        <v>0</v>
      </c>
      <c r="BI297" s="208">
        <f>IF(N297="nulová",J297,0)</f>
        <v>0</v>
      </c>
      <c r="BJ297" s="14" t="s">
        <v>82</v>
      </c>
      <c r="BK297" s="208">
        <f>ROUND(I297*H297,2)</f>
        <v>0</v>
      </c>
      <c r="BL297" s="14" t="s">
        <v>82</v>
      </c>
      <c r="BM297" s="207" t="s">
        <v>536</v>
      </c>
    </row>
    <row r="298" s="2" customFormat="1">
      <c r="A298" s="35"/>
      <c r="B298" s="36"/>
      <c r="C298" s="37"/>
      <c r="D298" s="209" t="s">
        <v>157</v>
      </c>
      <c r="E298" s="37"/>
      <c r="F298" s="210" t="s">
        <v>535</v>
      </c>
      <c r="G298" s="37"/>
      <c r="H298" s="37"/>
      <c r="I298" s="211"/>
      <c r="J298" s="37"/>
      <c r="K298" s="37"/>
      <c r="L298" s="41"/>
      <c r="M298" s="212"/>
      <c r="N298" s="213"/>
      <c r="O298" s="88"/>
      <c r="P298" s="88"/>
      <c r="Q298" s="88"/>
      <c r="R298" s="88"/>
      <c r="S298" s="88"/>
      <c r="T298" s="88"/>
      <c r="U298" s="89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157</v>
      </c>
      <c r="AU298" s="14" t="s">
        <v>75</v>
      </c>
    </row>
    <row r="299" s="2" customFormat="1">
      <c r="A299" s="35"/>
      <c r="B299" s="36"/>
      <c r="C299" s="214" t="s">
        <v>537</v>
      </c>
      <c r="D299" s="214" t="s">
        <v>163</v>
      </c>
      <c r="E299" s="215" t="s">
        <v>538</v>
      </c>
      <c r="F299" s="216" t="s">
        <v>539</v>
      </c>
      <c r="G299" s="217" t="s">
        <v>160</v>
      </c>
      <c r="H299" s="218">
        <v>2</v>
      </c>
      <c r="I299" s="219"/>
      <c r="J299" s="220">
        <f>ROUND(I299*H299,2)</f>
        <v>0</v>
      </c>
      <c r="K299" s="216" t="s">
        <v>154</v>
      </c>
      <c r="L299" s="41"/>
      <c r="M299" s="221" t="s">
        <v>1</v>
      </c>
      <c r="N299" s="222" t="s">
        <v>40</v>
      </c>
      <c r="O299" s="88"/>
      <c r="P299" s="205">
        <f>O299*H299</f>
        <v>0</v>
      </c>
      <c r="Q299" s="205">
        <v>0</v>
      </c>
      <c r="R299" s="205">
        <f>Q299*H299</f>
        <v>0</v>
      </c>
      <c r="S299" s="205">
        <v>0</v>
      </c>
      <c r="T299" s="205">
        <f>S299*H299</f>
        <v>0</v>
      </c>
      <c r="U299" s="206" t="s">
        <v>1</v>
      </c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7" t="s">
        <v>82</v>
      </c>
      <c r="AT299" s="207" t="s">
        <v>163</v>
      </c>
      <c r="AU299" s="207" t="s">
        <v>75</v>
      </c>
      <c r="AY299" s="14" t="s">
        <v>155</v>
      </c>
      <c r="BE299" s="208">
        <f>IF(N299="základní",J299,0)</f>
        <v>0</v>
      </c>
      <c r="BF299" s="208">
        <f>IF(N299="snížená",J299,0)</f>
        <v>0</v>
      </c>
      <c r="BG299" s="208">
        <f>IF(N299="zákl. přenesená",J299,0)</f>
        <v>0</v>
      </c>
      <c r="BH299" s="208">
        <f>IF(N299="sníž. přenesená",J299,0)</f>
        <v>0</v>
      </c>
      <c r="BI299" s="208">
        <f>IF(N299="nulová",J299,0)</f>
        <v>0</v>
      </c>
      <c r="BJ299" s="14" t="s">
        <v>82</v>
      </c>
      <c r="BK299" s="208">
        <f>ROUND(I299*H299,2)</f>
        <v>0</v>
      </c>
      <c r="BL299" s="14" t="s">
        <v>82</v>
      </c>
      <c r="BM299" s="207" t="s">
        <v>540</v>
      </c>
    </row>
    <row r="300" s="2" customFormat="1">
      <c r="A300" s="35"/>
      <c r="B300" s="36"/>
      <c r="C300" s="37"/>
      <c r="D300" s="209" t="s">
        <v>157</v>
      </c>
      <c r="E300" s="37"/>
      <c r="F300" s="210" t="s">
        <v>539</v>
      </c>
      <c r="G300" s="37"/>
      <c r="H300" s="37"/>
      <c r="I300" s="211"/>
      <c r="J300" s="37"/>
      <c r="K300" s="37"/>
      <c r="L300" s="41"/>
      <c r="M300" s="212"/>
      <c r="N300" s="213"/>
      <c r="O300" s="88"/>
      <c r="P300" s="88"/>
      <c r="Q300" s="88"/>
      <c r="R300" s="88"/>
      <c r="S300" s="88"/>
      <c r="T300" s="88"/>
      <c r="U300" s="89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157</v>
      </c>
      <c r="AU300" s="14" t="s">
        <v>75</v>
      </c>
    </row>
    <row r="301" s="2" customFormat="1">
      <c r="A301" s="35"/>
      <c r="B301" s="36"/>
      <c r="C301" s="214" t="s">
        <v>541</v>
      </c>
      <c r="D301" s="214" t="s">
        <v>163</v>
      </c>
      <c r="E301" s="215" t="s">
        <v>542</v>
      </c>
      <c r="F301" s="216" t="s">
        <v>543</v>
      </c>
      <c r="G301" s="217" t="s">
        <v>160</v>
      </c>
      <c r="H301" s="218">
        <v>1</v>
      </c>
      <c r="I301" s="219"/>
      <c r="J301" s="220">
        <f>ROUND(I301*H301,2)</f>
        <v>0</v>
      </c>
      <c r="K301" s="216" t="s">
        <v>154</v>
      </c>
      <c r="L301" s="41"/>
      <c r="M301" s="221" t="s">
        <v>1</v>
      </c>
      <c r="N301" s="222" t="s">
        <v>40</v>
      </c>
      <c r="O301" s="88"/>
      <c r="P301" s="205">
        <f>O301*H301</f>
        <v>0</v>
      </c>
      <c r="Q301" s="205">
        <v>0</v>
      </c>
      <c r="R301" s="205">
        <f>Q301*H301</f>
        <v>0</v>
      </c>
      <c r="S301" s="205">
        <v>0</v>
      </c>
      <c r="T301" s="205">
        <f>S301*H301</f>
        <v>0</v>
      </c>
      <c r="U301" s="206" t="s">
        <v>1</v>
      </c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7" t="s">
        <v>82</v>
      </c>
      <c r="AT301" s="207" t="s">
        <v>163</v>
      </c>
      <c r="AU301" s="207" t="s">
        <v>75</v>
      </c>
      <c r="AY301" s="14" t="s">
        <v>155</v>
      </c>
      <c r="BE301" s="208">
        <f>IF(N301="základní",J301,0)</f>
        <v>0</v>
      </c>
      <c r="BF301" s="208">
        <f>IF(N301="snížená",J301,0)</f>
        <v>0</v>
      </c>
      <c r="BG301" s="208">
        <f>IF(N301="zákl. přenesená",J301,0)</f>
        <v>0</v>
      </c>
      <c r="BH301" s="208">
        <f>IF(N301="sníž. přenesená",J301,0)</f>
        <v>0</v>
      </c>
      <c r="BI301" s="208">
        <f>IF(N301="nulová",J301,0)</f>
        <v>0</v>
      </c>
      <c r="BJ301" s="14" t="s">
        <v>82</v>
      </c>
      <c r="BK301" s="208">
        <f>ROUND(I301*H301,2)</f>
        <v>0</v>
      </c>
      <c r="BL301" s="14" t="s">
        <v>82</v>
      </c>
      <c r="BM301" s="207" t="s">
        <v>544</v>
      </c>
    </row>
    <row r="302" s="2" customFormat="1">
      <c r="A302" s="35"/>
      <c r="B302" s="36"/>
      <c r="C302" s="37"/>
      <c r="D302" s="209" t="s">
        <v>157</v>
      </c>
      <c r="E302" s="37"/>
      <c r="F302" s="210" t="s">
        <v>543</v>
      </c>
      <c r="G302" s="37"/>
      <c r="H302" s="37"/>
      <c r="I302" s="211"/>
      <c r="J302" s="37"/>
      <c r="K302" s="37"/>
      <c r="L302" s="41"/>
      <c r="M302" s="212"/>
      <c r="N302" s="213"/>
      <c r="O302" s="88"/>
      <c r="P302" s="88"/>
      <c r="Q302" s="88"/>
      <c r="R302" s="88"/>
      <c r="S302" s="88"/>
      <c r="T302" s="88"/>
      <c r="U302" s="89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157</v>
      </c>
      <c r="AU302" s="14" t="s">
        <v>75</v>
      </c>
    </row>
    <row r="303" s="2" customFormat="1">
      <c r="A303" s="35"/>
      <c r="B303" s="36"/>
      <c r="C303" s="214" t="s">
        <v>545</v>
      </c>
      <c r="D303" s="214" t="s">
        <v>163</v>
      </c>
      <c r="E303" s="215" t="s">
        <v>546</v>
      </c>
      <c r="F303" s="216" t="s">
        <v>547</v>
      </c>
      <c r="G303" s="217" t="s">
        <v>160</v>
      </c>
      <c r="H303" s="218">
        <v>3</v>
      </c>
      <c r="I303" s="219"/>
      <c r="J303" s="220">
        <f>ROUND(I303*H303,2)</f>
        <v>0</v>
      </c>
      <c r="K303" s="216" t="s">
        <v>154</v>
      </c>
      <c r="L303" s="41"/>
      <c r="M303" s="221" t="s">
        <v>1</v>
      </c>
      <c r="N303" s="222" t="s">
        <v>40</v>
      </c>
      <c r="O303" s="88"/>
      <c r="P303" s="205">
        <f>O303*H303</f>
        <v>0</v>
      </c>
      <c r="Q303" s="205">
        <v>0</v>
      </c>
      <c r="R303" s="205">
        <f>Q303*H303</f>
        <v>0</v>
      </c>
      <c r="S303" s="205">
        <v>0</v>
      </c>
      <c r="T303" s="205">
        <f>S303*H303</f>
        <v>0</v>
      </c>
      <c r="U303" s="206" t="s">
        <v>1</v>
      </c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7" t="s">
        <v>82</v>
      </c>
      <c r="AT303" s="207" t="s">
        <v>163</v>
      </c>
      <c r="AU303" s="207" t="s">
        <v>75</v>
      </c>
      <c r="AY303" s="14" t="s">
        <v>155</v>
      </c>
      <c r="BE303" s="208">
        <f>IF(N303="základní",J303,0)</f>
        <v>0</v>
      </c>
      <c r="BF303" s="208">
        <f>IF(N303="snížená",J303,0)</f>
        <v>0</v>
      </c>
      <c r="BG303" s="208">
        <f>IF(N303="zákl. přenesená",J303,0)</f>
        <v>0</v>
      </c>
      <c r="BH303" s="208">
        <f>IF(N303="sníž. přenesená",J303,0)</f>
        <v>0</v>
      </c>
      <c r="BI303" s="208">
        <f>IF(N303="nulová",J303,0)</f>
        <v>0</v>
      </c>
      <c r="BJ303" s="14" t="s">
        <v>82</v>
      </c>
      <c r="BK303" s="208">
        <f>ROUND(I303*H303,2)</f>
        <v>0</v>
      </c>
      <c r="BL303" s="14" t="s">
        <v>82</v>
      </c>
      <c r="BM303" s="207" t="s">
        <v>548</v>
      </c>
    </row>
    <row r="304" s="2" customFormat="1">
      <c r="A304" s="35"/>
      <c r="B304" s="36"/>
      <c r="C304" s="37"/>
      <c r="D304" s="209" t="s">
        <v>157</v>
      </c>
      <c r="E304" s="37"/>
      <c r="F304" s="210" t="s">
        <v>547</v>
      </c>
      <c r="G304" s="37"/>
      <c r="H304" s="37"/>
      <c r="I304" s="211"/>
      <c r="J304" s="37"/>
      <c r="K304" s="37"/>
      <c r="L304" s="41"/>
      <c r="M304" s="212"/>
      <c r="N304" s="213"/>
      <c r="O304" s="88"/>
      <c r="P304" s="88"/>
      <c r="Q304" s="88"/>
      <c r="R304" s="88"/>
      <c r="S304" s="88"/>
      <c r="T304" s="88"/>
      <c r="U304" s="89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157</v>
      </c>
      <c r="AU304" s="14" t="s">
        <v>75</v>
      </c>
    </row>
    <row r="305" s="2" customFormat="1" ht="21.75" customHeight="1">
      <c r="A305" s="35"/>
      <c r="B305" s="36"/>
      <c r="C305" s="214" t="s">
        <v>549</v>
      </c>
      <c r="D305" s="214" t="s">
        <v>163</v>
      </c>
      <c r="E305" s="215" t="s">
        <v>550</v>
      </c>
      <c r="F305" s="216" t="s">
        <v>551</v>
      </c>
      <c r="G305" s="217" t="s">
        <v>160</v>
      </c>
      <c r="H305" s="218">
        <v>3</v>
      </c>
      <c r="I305" s="219"/>
      <c r="J305" s="220">
        <f>ROUND(I305*H305,2)</f>
        <v>0</v>
      </c>
      <c r="K305" s="216" t="s">
        <v>154</v>
      </c>
      <c r="L305" s="41"/>
      <c r="M305" s="221" t="s">
        <v>1</v>
      </c>
      <c r="N305" s="222" t="s">
        <v>40</v>
      </c>
      <c r="O305" s="88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5">
        <f>S305*H305</f>
        <v>0</v>
      </c>
      <c r="U305" s="206" t="s">
        <v>1</v>
      </c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7" t="s">
        <v>82</v>
      </c>
      <c r="AT305" s="207" t="s">
        <v>163</v>
      </c>
      <c r="AU305" s="207" t="s">
        <v>75</v>
      </c>
      <c r="AY305" s="14" t="s">
        <v>155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4" t="s">
        <v>82</v>
      </c>
      <c r="BK305" s="208">
        <f>ROUND(I305*H305,2)</f>
        <v>0</v>
      </c>
      <c r="BL305" s="14" t="s">
        <v>82</v>
      </c>
      <c r="BM305" s="207" t="s">
        <v>552</v>
      </c>
    </row>
    <row r="306" s="2" customFormat="1">
      <c r="A306" s="35"/>
      <c r="B306" s="36"/>
      <c r="C306" s="37"/>
      <c r="D306" s="209" t="s">
        <v>157</v>
      </c>
      <c r="E306" s="37"/>
      <c r="F306" s="210" t="s">
        <v>551</v>
      </c>
      <c r="G306" s="37"/>
      <c r="H306" s="37"/>
      <c r="I306" s="211"/>
      <c r="J306" s="37"/>
      <c r="K306" s="37"/>
      <c r="L306" s="41"/>
      <c r="M306" s="212"/>
      <c r="N306" s="213"/>
      <c r="O306" s="88"/>
      <c r="P306" s="88"/>
      <c r="Q306" s="88"/>
      <c r="R306" s="88"/>
      <c r="S306" s="88"/>
      <c r="T306" s="88"/>
      <c r="U306" s="89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157</v>
      </c>
      <c r="AU306" s="14" t="s">
        <v>75</v>
      </c>
    </row>
    <row r="307" s="2" customFormat="1">
      <c r="A307" s="35"/>
      <c r="B307" s="36"/>
      <c r="C307" s="214" t="s">
        <v>553</v>
      </c>
      <c r="D307" s="214" t="s">
        <v>163</v>
      </c>
      <c r="E307" s="215" t="s">
        <v>554</v>
      </c>
      <c r="F307" s="216" t="s">
        <v>555</v>
      </c>
      <c r="G307" s="217" t="s">
        <v>160</v>
      </c>
      <c r="H307" s="218">
        <v>2</v>
      </c>
      <c r="I307" s="219"/>
      <c r="J307" s="220">
        <f>ROUND(I307*H307,2)</f>
        <v>0</v>
      </c>
      <c r="K307" s="216" t="s">
        <v>154</v>
      </c>
      <c r="L307" s="41"/>
      <c r="M307" s="221" t="s">
        <v>1</v>
      </c>
      <c r="N307" s="222" t="s">
        <v>40</v>
      </c>
      <c r="O307" s="88"/>
      <c r="P307" s="205">
        <f>O307*H307</f>
        <v>0</v>
      </c>
      <c r="Q307" s="205">
        <v>0</v>
      </c>
      <c r="R307" s="205">
        <f>Q307*H307</f>
        <v>0</v>
      </c>
      <c r="S307" s="205">
        <v>0</v>
      </c>
      <c r="T307" s="205">
        <f>S307*H307</f>
        <v>0</v>
      </c>
      <c r="U307" s="206" t="s">
        <v>1</v>
      </c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7" t="s">
        <v>82</v>
      </c>
      <c r="AT307" s="207" t="s">
        <v>163</v>
      </c>
      <c r="AU307" s="207" t="s">
        <v>75</v>
      </c>
      <c r="AY307" s="14" t="s">
        <v>155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4" t="s">
        <v>82</v>
      </c>
      <c r="BK307" s="208">
        <f>ROUND(I307*H307,2)</f>
        <v>0</v>
      </c>
      <c r="BL307" s="14" t="s">
        <v>82</v>
      </c>
      <c r="BM307" s="207" t="s">
        <v>556</v>
      </c>
    </row>
    <row r="308" s="2" customFormat="1">
      <c r="A308" s="35"/>
      <c r="B308" s="36"/>
      <c r="C308" s="37"/>
      <c r="D308" s="209" t="s">
        <v>157</v>
      </c>
      <c r="E308" s="37"/>
      <c r="F308" s="210" t="s">
        <v>557</v>
      </c>
      <c r="G308" s="37"/>
      <c r="H308" s="37"/>
      <c r="I308" s="211"/>
      <c r="J308" s="37"/>
      <c r="K308" s="37"/>
      <c r="L308" s="41"/>
      <c r="M308" s="212"/>
      <c r="N308" s="213"/>
      <c r="O308" s="88"/>
      <c r="P308" s="88"/>
      <c r="Q308" s="88"/>
      <c r="R308" s="88"/>
      <c r="S308" s="88"/>
      <c r="T308" s="88"/>
      <c r="U308" s="89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157</v>
      </c>
      <c r="AU308" s="14" t="s">
        <v>75</v>
      </c>
    </row>
    <row r="309" s="2" customFormat="1">
      <c r="A309" s="35"/>
      <c r="B309" s="36"/>
      <c r="C309" s="214" t="s">
        <v>558</v>
      </c>
      <c r="D309" s="214" t="s">
        <v>163</v>
      </c>
      <c r="E309" s="215" t="s">
        <v>559</v>
      </c>
      <c r="F309" s="216" t="s">
        <v>560</v>
      </c>
      <c r="G309" s="217" t="s">
        <v>160</v>
      </c>
      <c r="H309" s="218">
        <v>1</v>
      </c>
      <c r="I309" s="219"/>
      <c r="J309" s="220">
        <f>ROUND(I309*H309,2)</f>
        <v>0</v>
      </c>
      <c r="K309" s="216" t="s">
        <v>154</v>
      </c>
      <c r="L309" s="41"/>
      <c r="M309" s="221" t="s">
        <v>1</v>
      </c>
      <c r="N309" s="222" t="s">
        <v>40</v>
      </c>
      <c r="O309" s="88"/>
      <c r="P309" s="205">
        <f>O309*H309</f>
        <v>0</v>
      </c>
      <c r="Q309" s="205">
        <v>0</v>
      </c>
      <c r="R309" s="205">
        <f>Q309*H309</f>
        <v>0</v>
      </c>
      <c r="S309" s="205">
        <v>0</v>
      </c>
      <c r="T309" s="205">
        <f>S309*H309</f>
        <v>0</v>
      </c>
      <c r="U309" s="206" t="s">
        <v>1</v>
      </c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7" t="s">
        <v>82</v>
      </c>
      <c r="AT309" s="207" t="s">
        <v>163</v>
      </c>
      <c r="AU309" s="207" t="s">
        <v>75</v>
      </c>
      <c r="AY309" s="14" t="s">
        <v>155</v>
      </c>
      <c r="BE309" s="208">
        <f>IF(N309="základní",J309,0)</f>
        <v>0</v>
      </c>
      <c r="BF309" s="208">
        <f>IF(N309="snížená",J309,0)</f>
        <v>0</v>
      </c>
      <c r="BG309" s="208">
        <f>IF(N309="zákl. přenesená",J309,0)</f>
        <v>0</v>
      </c>
      <c r="BH309" s="208">
        <f>IF(N309="sníž. přenesená",J309,0)</f>
        <v>0</v>
      </c>
      <c r="BI309" s="208">
        <f>IF(N309="nulová",J309,0)</f>
        <v>0</v>
      </c>
      <c r="BJ309" s="14" t="s">
        <v>82</v>
      </c>
      <c r="BK309" s="208">
        <f>ROUND(I309*H309,2)</f>
        <v>0</v>
      </c>
      <c r="BL309" s="14" t="s">
        <v>82</v>
      </c>
      <c r="BM309" s="207" t="s">
        <v>561</v>
      </c>
    </row>
    <row r="310" s="2" customFormat="1">
      <c r="A310" s="35"/>
      <c r="B310" s="36"/>
      <c r="C310" s="37"/>
      <c r="D310" s="209" t="s">
        <v>157</v>
      </c>
      <c r="E310" s="37"/>
      <c r="F310" s="210" t="s">
        <v>562</v>
      </c>
      <c r="G310" s="37"/>
      <c r="H310" s="37"/>
      <c r="I310" s="211"/>
      <c r="J310" s="37"/>
      <c r="K310" s="37"/>
      <c r="L310" s="41"/>
      <c r="M310" s="212"/>
      <c r="N310" s="213"/>
      <c r="O310" s="88"/>
      <c r="P310" s="88"/>
      <c r="Q310" s="88"/>
      <c r="R310" s="88"/>
      <c r="S310" s="88"/>
      <c r="T310" s="88"/>
      <c r="U310" s="89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157</v>
      </c>
      <c r="AU310" s="14" t="s">
        <v>75</v>
      </c>
    </row>
    <row r="311" s="2" customFormat="1" ht="16.5" customHeight="1">
      <c r="A311" s="35"/>
      <c r="B311" s="36"/>
      <c r="C311" s="214" t="s">
        <v>563</v>
      </c>
      <c r="D311" s="214" t="s">
        <v>163</v>
      </c>
      <c r="E311" s="215" t="s">
        <v>564</v>
      </c>
      <c r="F311" s="216" t="s">
        <v>565</v>
      </c>
      <c r="G311" s="217" t="s">
        <v>160</v>
      </c>
      <c r="H311" s="218">
        <v>4</v>
      </c>
      <c r="I311" s="219"/>
      <c r="J311" s="220">
        <f>ROUND(I311*H311,2)</f>
        <v>0</v>
      </c>
      <c r="K311" s="216" t="s">
        <v>154</v>
      </c>
      <c r="L311" s="41"/>
      <c r="M311" s="221" t="s">
        <v>1</v>
      </c>
      <c r="N311" s="222" t="s">
        <v>40</v>
      </c>
      <c r="O311" s="88"/>
      <c r="P311" s="205">
        <f>O311*H311</f>
        <v>0</v>
      </c>
      <c r="Q311" s="205">
        <v>0</v>
      </c>
      <c r="R311" s="205">
        <f>Q311*H311</f>
        <v>0</v>
      </c>
      <c r="S311" s="205">
        <v>0</v>
      </c>
      <c r="T311" s="205">
        <f>S311*H311</f>
        <v>0</v>
      </c>
      <c r="U311" s="206" t="s">
        <v>1</v>
      </c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7" t="s">
        <v>82</v>
      </c>
      <c r="AT311" s="207" t="s">
        <v>163</v>
      </c>
      <c r="AU311" s="207" t="s">
        <v>75</v>
      </c>
      <c r="AY311" s="14" t="s">
        <v>155</v>
      </c>
      <c r="BE311" s="208">
        <f>IF(N311="základní",J311,0)</f>
        <v>0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14" t="s">
        <v>82</v>
      </c>
      <c r="BK311" s="208">
        <f>ROUND(I311*H311,2)</f>
        <v>0</v>
      </c>
      <c r="BL311" s="14" t="s">
        <v>82</v>
      </c>
      <c r="BM311" s="207" t="s">
        <v>566</v>
      </c>
    </row>
    <row r="312" s="2" customFormat="1">
      <c r="A312" s="35"/>
      <c r="B312" s="36"/>
      <c r="C312" s="37"/>
      <c r="D312" s="209" t="s">
        <v>157</v>
      </c>
      <c r="E312" s="37"/>
      <c r="F312" s="210" t="s">
        <v>565</v>
      </c>
      <c r="G312" s="37"/>
      <c r="H312" s="37"/>
      <c r="I312" s="211"/>
      <c r="J312" s="37"/>
      <c r="K312" s="37"/>
      <c r="L312" s="41"/>
      <c r="M312" s="212"/>
      <c r="N312" s="213"/>
      <c r="O312" s="88"/>
      <c r="P312" s="88"/>
      <c r="Q312" s="88"/>
      <c r="R312" s="88"/>
      <c r="S312" s="88"/>
      <c r="T312" s="88"/>
      <c r="U312" s="89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157</v>
      </c>
      <c r="AU312" s="14" t="s">
        <v>75</v>
      </c>
    </row>
    <row r="313" s="2" customFormat="1" ht="16.5" customHeight="1">
      <c r="A313" s="35"/>
      <c r="B313" s="36"/>
      <c r="C313" s="214" t="s">
        <v>567</v>
      </c>
      <c r="D313" s="214" t="s">
        <v>163</v>
      </c>
      <c r="E313" s="215" t="s">
        <v>568</v>
      </c>
      <c r="F313" s="216" t="s">
        <v>569</v>
      </c>
      <c r="G313" s="217" t="s">
        <v>160</v>
      </c>
      <c r="H313" s="218">
        <v>12</v>
      </c>
      <c r="I313" s="219"/>
      <c r="J313" s="220">
        <f>ROUND(I313*H313,2)</f>
        <v>0</v>
      </c>
      <c r="K313" s="216" t="s">
        <v>154</v>
      </c>
      <c r="L313" s="41"/>
      <c r="M313" s="221" t="s">
        <v>1</v>
      </c>
      <c r="N313" s="222" t="s">
        <v>40</v>
      </c>
      <c r="O313" s="88"/>
      <c r="P313" s="205">
        <f>O313*H313</f>
        <v>0</v>
      </c>
      <c r="Q313" s="205">
        <v>0</v>
      </c>
      <c r="R313" s="205">
        <f>Q313*H313</f>
        <v>0</v>
      </c>
      <c r="S313" s="205">
        <v>0</v>
      </c>
      <c r="T313" s="205">
        <f>S313*H313</f>
        <v>0</v>
      </c>
      <c r="U313" s="206" t="s">
        <v>1</v>
      </c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7" t="s">
        <v>82</v>
      </c>
      <c r="AT313" s="207" t="s">
        <v>163</v>
      </c>
      <c r="AU313" s="207" t="s">
        <v>75</v>
      </c>
      <c r="AY313" s="14" t="s">
        <v>155</v>
      </c>
      <c r="BE313" s="208">
        <f>IF(N313="základní",J313,0)</f>
        <v>0</v>
      </c>
      <c r="BF313" s="208">
        <f>IF(N313="snížená",J313,0)</f>
        <v>0</v>
      </c>
      <c r="BG313" s="208">
        <f>IF(N313="zákl. přenesená",J313,0)</f>
        <v>0</v>
      </c>
      <c r="BH313" s="208">
        <f>IF(N313="sníž. přenesená",J313,0)</f>
        <v>0</v>
      </c>
      <c r="BI313" s="208">
        <f>IF(N313="nulová",J313,0)</f>
        <v>0</v>
      </c>
      <c r="BJ313" s="14" t="s">
        <v>82</v>
      </c>
      <c r="BK313" s="208">
        <f>ROUND(I313*H313,2)</f>
        <v>0</v>
      </c>
      <c r="BL313" s="14" t="s">
        <v>82</v>
      </c>
      <c r="BM313" s="207" t="s">
        <v>570</v>
      </c>
    </row>
    <row r="314" s="2" customFormat="1">
      <c r="A314" s="35"/>
      <c r="B314" s="36"/>
      <c r="C314" s="37"/>
      <c r="D314" s="209" t="s">
        <v>157</v>
      </c>
      <c r="E314" s="37"/>
      <c r="F314" s="210" t="s">
        <v>569</v>
      </c>
      <c r="G314" s="37"/>
      <c r="H314" s="37"/>
      <c r="I314" s="211"/>
      <c r="J314" s="37"/>
      <c r="K314" s="37"/>
      <c r="L314" s="41"/>
      <c r="M314" s="212"/>
      <c r="N314" s="213"/>
      <c r="O314" s="88"/>
      <c r="P314" s="88"/>
      <c r="Q314" s="88"/>
      <c r="R314" s="88"/>
      <c r="S314" s="88"/>
      <c r="T314" s="88"/>
      <c r="U314" s="89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157</v>
      </c>
      <c r="AU314" s="14" t="s">
        <v>75</v>
      </c>
    </row>
    <row r="315" s="2" customFormat="1" ht="16.5" customHeight="1">
      <c r="A315" s="35"/>
      <c r="B315" s="36"/>
      <c r="C315" s="214" t="s">
        <v>571</v>
      </c>
      <c r="D315" s="214" t="s">
        <v>163</v>
      </c>
      <c r="E315" s="215" t="s">
        <v>572</v>
      </c>
      <c r="F315" s="216" t="s">
        <v>573</v>
      </c>
      <c r="G315" s="217" t="s">
        <v>160</v>
      </c>
      <c r="H315" s="218">
        <v>12</v>
      </c>
      <c r="I315" s="219"/>
      <c r="J315" s="220">
        <f>ROUND(I315*H315,2)</f>
        <v>0</v>
      </c>
      <c r="K315" s="216" t="s">
        <v>154</v>
      </c>
      <c r="L315" s="41"/>
      <c r="M315" s="221" t="s">
        <v>1</v>
      </c>
      <c r="N315" s="222" t="s">
        <v>40</v>
      </c>
      <c r="O315" s="88"/>
      <c r="P315" s="205">
        <f>O315*H315</f>
        <v>0</v>
      </c>
      <c r="Q315" s="205">
        <v>0</v>
      </c>
      <c r="R315" s="205">
        <f>Q315*H315</f>
        <v>0</v>
      </c>
      <c r="S315" s="205">
        <v>0</v>
      </c>
      <c r="T315" s="205">
        <f>S315*H315</f>
        <v>0</v>
      </c>
      <c r="U315" s="206" t="s">
        <v>1</v>
      </c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7" t="s">
        <v>82</v>
      </c>
      <c r="AT315" s="207" t="s">
        <v>163</v>
      </c>
      <c r="AU315" s="207" t="s">
        <v>75</v>
      </c>
      <c r="AY315" s="14" t="s">
        <v>155</v>
      </c>
      <c r="BE315" s="208">
        <f>IF(N315="základní",J315,0)</f>
        <v>0</v>
      </c>
      <c r="BF315" s="208">
        <f>IF(N315="snížená",J315,0)</f>
        <v>0</v>
      </c>
      <c r="BG315" s="208">
        <f>IF(N315="zákl. přenesená",J315,0)</f>
        <v>0</v>
      </c>
      <c r="BH315" s="208">
        <f>IF(N315="sníž. přenesená",J315,0)</f>
        <v>0</v>
      </c>
      <c r="BI315" s="208">
        <f>IF(N315="nulová",J315,0)</f>
        <v>0</v>
      </c>
      <c r="BJ315" s="14" t="s">
        <v>82</v>
      </c>
      <c r="BK315" s="208">
        <f>ROUND(I315*H315,2)</f>
        <v>0</v>
      </c>
      <c r="BL315" s="14" t="s">
        <v>82</v>
      </c>
      <c r="BM315" s="207" t="s">
        <v>574</v>
      </c>
    </row>
    <row r="316" s="2" customFormat="1">
      <c r="A316" s="35"/>
      <c r="B316" s="36"/>
      <c r="C316" s="37"/>
      <c r="D316" s="209" t="s">
        <v>157</v>
      </c>
      <c r="E316" s="37"/>
      <c r="F316" s="210" t="s">
        <v>573</v>
      </c>
      <c r="G316" s="37"/>
      <c r="H316" s="37"/>
      <c r="I316" s="211"/>
      <c r="J316" s="37"/>
      <c r="K316" s="37"/>
      <c r="L316" s="41"/>
      <c r="M316" s="212"/>
      <c r="N316" s="213"/>
      <c r="O316" s="88"/>
      <c r="P316" s="88"/>
      <c r="Q316" s="88"/>
      <c r="R316" s="88"/>
      <c r="S316" s="88"/>
      <c r="T316" s="88"/>
      <c r="U316" s="89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157</v>
      </c>
      <c r="AU316" s="14" t="s">
        <v>75</v>
      </c>
    </row>
    <row r="317" s="2" customFormat="1" ht="16.5" customHeight="1">
      <c r="A317" s="35"/>
      <c r="B317" s="36"/>
      <c r="C317" s="214" t="s">
        <v>575</v>
      </c>
      <c r="D317" s="214" t="s">
        <v>163</v>
      </c>
      <c r="E317" s="215" t="s">
        <v>576</v>
      </c>
      <c r="F317" s="216" t="s">
        <v>577</v>
      </c>
      <c r="G317" s="217" t="s">
        <v>160</v>
      </c>
      <c r="H317" s="218">
        <v>3</v>
      </c>
      <c r="I317" s="219"/>
      <c r="J317" s="220">
        <f>ROUND(I317*H317,2)</f>
        <v>0</v>
      </c>
      <c r="K317" s="216" t="s">
        <v>154</v>
      </c>
      <c r="L317" s="41"/>
      <c r="M317" s="221" t="s">
        <v>1</v>
      </c>
      <c r="N317" s="222" t="s">
        <v>40</v>
      </c>
      <c r="O317" s="88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5">
        <f>S317*H317</f>
        <v>0</v>
      </c>
      <c r="U317" s="206" t="s">
        <v>1</v>
      </c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7" t="s">
        <v>82</v>
      </c>
      <c r="AT317" s="207" t="s">
        <v>163</v>
      </c>
      <c r="AU317" s="207" t="s">
        <v>75</v>
      </c>
      <c r="AY317" s="14" t="s">
        <v>155</v>
      </c>
      <c r="BE317" s="208">
        <f>IF(N317="základní",J317,0)</f>
        <v>0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14" t="s">
        <v>82</v>
      </c>
      <c r="BK317" s="208">
        <f>ROUND(I317*H317,2)</f>
        <v>0</v>
      </c>
      <c r="BL317" s="14" t="s">
        <v>82</v>
      </c>
      <c r="BM317" s="207" t="s">
        <v>578</v>
      </c>
    </row>
    <row r="318" s="2" customFormat="1">
      <c r="A318" s="35"/>
      <c r="B318" s="36"/>
      <c r="C318" s="37"/>
      <c r="D318" s="209" t="s">
        <v>157</v>
      </c>
      <c r="E318" s="37"/>
      <c r="F318" s="210" t="s">
        <v>577</v>
      </c>
      <c r="G318" s="37"/>
      <c r="H318" s="37"/>
      <c r="I318" s="211"/>
      <c r="J318" s="37"/>
      <c r="K318" s="37"/>
      <c r="L318" s="41"/>
      <c r="M318" s="212"/>
      <c r="N318" s="213"/>
      <c r="O318" s="88"/>
      <c r="P318" s="88"/>
      <c r="Q318" s="88"/>
      <c r="R318" s="88"/>
      <c r="S318" s="88"/>
      <c r="T318" s="88"/>
      <c r="U318" s="89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157</v>
      </c>
      <c r="AU318" s="14" t="s">
        <v>75</v>
      </c>
    </row>
    <row r="319" s="2" customFormat="1">
      <c r="A319" s="35"/>
      <c r="B319" s="36"/>
      <c r="C319" s="195" t="s">
        <v>579</v>
      </c>
      <c r="D319" s="195" t="s">
        <v>150</v>
      </c>
      <c r="E319" s="196" t="s">
        <v>580</v>
      </c>
      <c r="F319" s="197" t="s">
        <v>581</v>
      </c>
      <c r="G319" s="198" t="s">
        <v>160</v>
      </c>
      <c r="H319" s="199">
        <v>1</v>
      </c>
      <c r="I319" s="200"/>
      <c r="J319" s="201">
        <f>ROUND(I319*H319,2)</f>
        <v>0</v>
      </c>
      <c r="K319" s="197" t="s">
        <v>154</v>
      </c>
      <c r="L319" s="202"/>
      <c r="M319" s="203" t="s">
        <v>1</v>
      </c>
      <c r="N319" s="204" t="s">
        <v>40</v>
      </c>
      <c r="O319" s="88"/>
      <c r="P319" s="205">
        <f>O319*H319</f>
        <v>0</v>
      </c>
      <c r="Q319" s="205">
        <v>0</v>
      </c>
      <c r="R319" s="205">
        <f>Q319*H319</f>
        <v>0</v>
      </c>
      <c r="S319" s="205">
        <v>0</v>
      </c>
      <c r="T319" s="205">
        <f>S319*H319</f>
        <v>0</v>
      </c>
      <c r="U319" s="206" t="s">
        <v>1</v>
      </c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7" t="s">
        <v>183</v>
      </c>
      <c r="AT319" s="207" t="s">
        <v>150</v>
      </c>
      <c r="AU319" s="207" t="s">
        <v>75</v>
      </c>
      <c r="AY319" s="14" t="s">
        <v>155</v>
      </c>
      <c r="BE319" s="208">
        <f>IF(N319="základní",J319,0)</f>
        <v>0</v>
      </c>
      <c r="BF319" s="208">
        <f>IF(N319="snížená",J319,0)</f>
        <v>0</v>
      </c>
      <c r="BG319" s="208">
        <f>IF(N319="zákl. přenesená",J319,0)</f>
        <v>0</v>
      </c>
      <c r="BH319" s="208">
        <f>IF(N319="sníž. přenesená",J319,0)</f>
        <v>0</v>
      </c>
      <c r="BI319" s="208">
        <f>IF(N319="nulová",J319,0)</f>
        <v>0</v>
      </c>
      <c r="BJ319" s="14" t="s">
        <v>82</v>
      </c>
      <c r="BK319" s="208">
        <f>ROUND(I319*H319,2)</f>
        <v>0</v>
      </c>
      <c r="BL319" s="14" t="s">
        <v>183</v>
      </c>
      <c r="BM319" s="207" t="s">
        <v>582</v>
      </c>
    </row>
    <row r="320" s="2" customFormat="1">
      <c r="A320" s="35"/>
      <c r="B320" s="36"/>
      <c r="C320" s="37"/>
      <c r="D320" s="209" t="s">
        <v>157</v>
      </c>
      <c r="E320" s="37"/>
      <c r="F320" s="210" t="s">
        <v>581</v>
      </c>
      <c r="G320" s="37"/>
      <c r="H320" s="37"/>
      <c r="I320" s="211"/>
      <c r="J320" s="37"/>
      <c r="K320" s="37"/>
      <c r="L320" s="41"/>
      <c r="M320" s="212"/>
      <c r="N320" s="213"/>
      <c r="O320" s="88"/>
      <c r="P320" s="88"/>
      <c r="Q320" s="88"/>
      <c r="R320" s="88"/>
      <c r="S320" s="88"/>
      <c r="T320" s="88"/>
      <c r="U320" s="89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157</v>
      </c>
      <c r="AU320" s="14" t="s">
        <v>75</v>
      </c>
    </row>
    <row r="321" s="2" customFormat="1">
      <c r="A321" s="35"/>
      <c r="B321" s="36"/>
      <c r="C321" s="214" t="s">
        <v>583</v>
      </c>
      <c r="D321" s="214" t="s">
        <v>163</v>
      </c>
      <c r="E321" s="215" t="s">
        <v>584</v>
      </c>
      <c r="F321" s="216" t="s">
        <v>585</v>
      </c>
      <c r="G321" s="217" t="s">
        <v>160</v>
      </c>
      <c r="H321" s="218">
        <v>3</v>
      </c>
      <c r="I321" s="219"/>
      <c r="J321" s="220">
        <f>ROUND(I321*H321,2)</f>
        <v>0</v>
      </c>
      <c r="K321" s="216" t="s">
        <v>154</v>
      </c>
      <c r="L321" s="41"/>
      <c r="M321" s="221" t="s">
        <v>1</v>
      </c>
      <c r="N321" s="222" t="s">
        <v>40</v>
      </c>
      <c r="O321" s="88"/>
      <c r="P321" s="205">
        <f>O321*H321</f>
        <v>0</v>
      </c>
      <c r="Q321" s="205">
        <v>0</v>
      </c>
      <c r="R321" s="205">
        <f>Q321*H321</f>
        <v>0</v>
      </c>
      <c r="S321" s="205">
        <v>0</v>
      </c>
      <c r="T321" s="205">
        <f>S321*H321</f>
        <v>0</v>
      </c>
      <c r="U321" s="206" t="s">
        <v>1</v>
      </c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7" t="s">
        <v>82</v>
      </c>
      <c r="AT321" s="207" t="s">
        <v>163</v>
      </c>
      <c r="AU321" s="207" t="s">
        <v>75</v>
      </c>
      <c r="AY321" s="14" t="s">
        <v>155</v>
      </c>
      <c r="BE321" s="208">
        <f>IF(N321="základní",J321,0)</f>
        <v>0</v>
      </c>
      <c r="BF321" s="208">
        <f>IF(N321="snížená",J321,0)</f>
        <v>0</v>
      </c>
      <c r="BG321" s="208">
        <f>IF(N321="zákl. přenesená",J321,0)</f>
        <v>0</v>
      </c>
      <c r="BH321" s="208">
        <f>IF(N321="sníž. přenesená",J321,0)</f>
        <v>0</v>
      </c>
      <c r="BI321" s="208">
        <f>IF(N321="nulová",J321,0)</f>
        <v>0</v>
      </c>
      <c r="BJ321" s="14" t="s">
        <v>82</v>
      </c>
      <c r="BK321" s="208">
        <f>ROUND(I321*H321,2)</f>
        <v>0</v>
      </c>
      <c r="BL321" s="14" t="s">
        <v>82</v>
      </c>
      <c r="BM321" s="207" t="s">
        <v>586</v>
      </c>
    </row>
    <row r="322" s="2" customFormat="1">
      <c r="A322" s="35"/>
      <c r="B322" s="36"/>
      <c r="C322" s="37"/>
      <c r="D322" s="209" t="s">
        <v>157</v>
      </c>
      <c r="E322" s="37"/>
      <c r="F322" s="210" t="s">
        <v>587</v>
      </c>
      <c r="G322" s="37"/>
      <c r="H322" s="37"/>
      <c r="I322" s="211"/>
      <c r="J322" s="37"/>
      <c r="K322" s="37"/>
      <c r="L322" s="41"/>
      <c r="M322" s="212"/>
      <c r="N322" s="213"/>
      <c r="O322" s="88"/>
      <c r="P322" s="88"/>
      <c r="Q322" s="88"/>
      <c r="R322" s="88"/>
      <c r="S322" s="88"/>
      <c r="T322" s="88"/>
      <c r="U322" s="89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157</v>
      </c>
      <c r="AU322" s="14" t="s">
        <v>75</v>
      </c>
    </row>
    <row r="323" s="2" customFormat="1" ht="16.5" customHeight="1">
      <c r="A323" s="35"/>
      <c r="B323" s="36"/>
      <c r="C323" s="214" t="s">
        <v>588</v>
      </c>
      <c r="D323" s="214" t="s">
        <v>163</v>
      </c>
      <c r="E323" s="215" t="s">
        <v>589</v>
      </c>
      <c r="F323" s="216" t="s">
        <v>590</v>
      </c>
      <c r="G323" s="217" t="s">
        <v>160</v>
      </c>
      <c r="H323" s="218">
        <v>1</v>
      </c>
      <c r="I323" s="219"/>
      <c r="J323" s="220">
        <f>ROUND(I323*H323,2)</f>
        <v>0</v>
      </c>
      <c r="K323" s="216" t="s">
        <v>154</v>
      </c>
      <c r="L323" s="41"/>
      <c r="M323" s="221" t="s">
        <v>1</v>
      </c>
      <c r="N323" s="222" t="s">
        <v>40</v>
      </c>
      <c r="O323" s="88"/>
      <c r="P323" s="205">
        <f>O323*H323</f>
        <v>0</v>
      </c>
      <c r="Q323" s="205">
        <v>0</v>
      </c>
      <c r="R323" s="205">
        <f>Q323*H323</f>
        <v>0</v>
      </c>
      <c r="S323" s="205">
        <v>0</v>
      </c>
      <c r="T323" s="205">
        <f>S323*H323</f>
        <v>0</v>
      </c>
      <c r="U323" s="206" t="s">
        <v>1</v>
      </c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7" t="s">
        <v>82</v>
      </c>
      <c r="AT323" s="207" t="s">
        <v>163</v>
      </c>
      <c r="AU323" s="207" t="s">
        <v>75</v>
      </c>
      <c r="AY323" s="14" t="s">
        <v>155</v>
      </c>
      <c r="BE323" s="208">
        <f>IF(N323="základní",J323,0)</f>
        <v>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14" t="s">
        <v>82</v>
      </c>
      <c r="BK323" s="208">
        <f>ROUND(I323*H323,2)</f>
        <v>0</v>
      </c>
      <c r="BL323" s="14" t="s">
        <v>82</v>
      </c>
      <c r="BM323" s="207" t="s">
        <v>591</v>
      </c>
    </row>
    <row r="324" s="2" customFormat="1">
      <c r="A324" s="35"/>
      <c r="B324" s="36"/>
      <c r="C324" s="37"/>
      <c r="D324" s="209" t="s">
        <v>157</v>
      </c>
      <c r="E324" s="37"/>
      <c r="F324" s="210" t="s">
        <v>592</v>
      </c>
      <c r="G324" s="37"/>
      <c r="H324" s="37"/>
      <c r="I324" s="211"/>
      <c r="J324" s="37"/>
      <c r="K324" s="37"/>
      <c r="L324" s="41"/>
      <c r="M324" s="212"/>
      <c r="N324" s="213"/>
      <c r="O324" s="88"/>
      <c r="P324" s="88"/>
      <c r="Q324" s="88"/>
      <c r="R324" s="88"/>
      <c r="S324" s="88"/>
      <c r="T324" s="88"/>
      <c r="U324" s="89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157</v>
      </c>
      <c r="AU324" s="14" t="s">
        <v>75</v>
      </c>
    </row>
    <row r="325" s="2" customFormat="1">
      <c r="A325" s="35"/>
      <c r="B325" s="36"/>
      <c r="C325" s="214" t="s">
        <v>593</v>
      </c>
      <c r="D325" s="214" t="s">
        <v>163</v>
      </c>
      <c r="E325" s="215" t="s">
        <v>594</v>
      </c>
      <c r="F325" s="216" t="s">
        <v>595</v>
      </c>
      <c r="G325" s="217" t="s">
        <v>160</v>
      </c>
      <c r="H325" s="218">
        <v>1</v>
      </c>
      <c r="I325" s="219"/>
      <c r="J325" s="220">
        <f>ROUND(I325*H325,2)</f>
        <v>0</v>
      </c>
      <c r="K325" s="216" t="s">
        <v>154</v>
      </c>
      <c r="L325" s="41"/>
      <c r="M325" s="221" t="s">
        <v>1</v>
      </c>
      <c r="N325" s="222" t="s">
        <v>40</v>
      </c>
      <c r="O325" s="88"/>
      <c r="P325" s="205">
        <f>O325*H325</f>
        <v>0</v>
      </c>
      <c r="Q325" s="205">
        <v>0</v>
      </c>
      <c r="R325" s="205">
        <f>Q325*H325</f>
        <v>0</v>
      </c>
      <c r="S325" s="205">
        <v>0</v>
      </c>
      <c r="T325" s="205">
        <f>S325*H325</f>
        <v>0</v>
      </c>
      <c r="U325" s="206" t="s">
        <v>1</v>
      </c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7" t="s">
        <v>82</v>
      </c>
      <c r="AT325" s="207" t="s">
        <v>163</v>
      </c>
      <c r="AU325" s="207" t="s">
        <v>75</v>
      </c>
      <c r="AY325" s="14" t="s">
        <v>155</v>
      </c>
      <c r="BE325" s="208">
        <f>IF(N325="základní",J325,0)</f>
        <v>0</v>
      </c>
      <c r="BF325" s="208">
        <f>IF(N325="snížená",J325,0)</f>
        <v>0</v>
      </c>
      <c r="BG325" s="208">
        <f>IF(N325="zákl. přenesená",J325,0)</f>
        <v>0</v>
      </c>
      <c r="BH325" s="208">
        <f>IF(N325="sníž. přenesená",J325,0)</f>
        <v>0</v>
      </c>
      <c r="BI325" s="208">
        <f>IF(N325="nulová",J325,0)</f>
        <v>0</v>
      </c>
      <c r="BJ325" s="14" t="s">
        <v>82</v>
      </c>
      <c r="BK325" s="208">
        <f>ROUND(I325*H325,2)</f>
        <v>0</v>
      </c>
      <c r="BL325" s="14" t="s">
        <v>82</v>
      </c>
      <c r="BM325" s="207" t="s">
        <v>596</v>
      </c>
    </row>
    <row r="326" s="2" customFormat="1">
      <c r="A326" s="35"/>
      <c r="B326" s="36"/>
      <c r="C326" s="37"/>
      <c r="D326" s="209" t="s">
        <v>157</v>
      </c>
      <c r="E326" s="37"/>
      <c r="F326" s="210" t="s">
        <v>597</v>
      </c>
      <c r="G326" s="37"/>
      <c r="H326" s="37"/>
      <c r="I326" s="211"/>
      <c r="J326" s="37"/>
      <c r="K326" s="37"/>
      <c r="L326" s="41"/>
      <c r="M326" s="212"/>
      <c r="N326" s="213"/>
      <c r="O326" s="88"/>
      <c r="P326" s="88"/>
      <c r="Q326" s="88"/>
      <c r="R326" s="88"/>
      <c r="S326" s="88"/>
      <c r="T326" s="88"/>
      <c r="U326" s="89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157</v>
      </c>
      <c r="AU326" s="14" t="s">
        <v>75</v>
      </c>
    </row>
    <row r="327" s="2" customFormat="1" ht="16.5" customHeight="1">
      <c r="A327" s="35"/>
      <c r="B327" s="36"/>
      <c r="C327" s="214" t="s">
        <v>598</v>
      </c>
      <c r="D327" s="214" t="s">
        <v>163</v>
      </c>
      <c r="E327" s="215" t="s">
        <v>599</v>
      </c>
      <c r="F327" s="216" t="s">
        <v>600</v>
      </c>
      <c r="G327" s="217" t="s">
        <v>160</v>
      </c>
      <c r="H327" s="218">
        <v>3</v>
      </c>
      <c r="I327" s="219"/>
      <c r="J327" s="220">
        <f>ROUND(I327*H327,2)</f>
        <v>0</v>
      </c>
      <c r="K327" s="216" t="s">
        <v>154</v>
      </c>
      <c r="L327" s="41"/>
      <c r="M327" s="221" t="s">
        <v>1</v>
      </c>
      <c r="N327" s="222" t="s">
        <v>40</v>
      </c>
      <c r="O327" s="88"/>
      <c r="P327" s="205">
        <f>O327*H327</f>
        <v>0</v>
      </c>
      <c r="Q327" s="205">
        <v>0</v>
      </c>
      <c r="R327" s="205">
        <f>Q327*H327</f>
        <v>0</v>
      </c>
      <c r="S327" s="205">
        <v>0</v>
      </c>
      <c r="T327" s="205">
        <f>S327*H327</f>
        <v>0</v>
      </c>
      <c r="U327" s="206" t="s">
        <v>1</v>
      </c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7" t="s">
        <v>82</v>
      </c>
      <c r="AT327" s="207" t="s">
        <v>163</v>
      </c>
      <c r="AU327" s="207" t="s">
        <v>75</v>
      </c>
      <c r="AY327" s="14" t="s">
        <v>155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4" t="s">
        <v>82</v>
      </c>
      <c r="BK327" s="208">
        <f>ROUND(I327*H327,2)</f>
        <v>0</v>
      </c>
      <c r="BL327" s="14" t="s">
        <v>82</v>
      </c>
      <c r="BM327" s="207" t="s">
        <v>601</v>
      </c>
    </row>
    <row r="328" s="2" customFormat="1">
      <c r="A328" s="35"/>
      <c r="B328" s="36"/>
      <c r="C328" s="37"/>
      <c r="D328" s="209" t="s">
        <v>157</v>
      </c>
      <c r="E328" s="37"/>
      <c r="F328" s="210" t="s">
        <v>602</v>
      </c>
      <c r="G328" s="37"/>
      <c r="H328" s="37"/>
      <c r="I328" s="211"/>
      <c r="J328" s="37"/>
      <c r="K328" s="37"/>
      <c r="L328" s="41"/>
      <c r="M328" s="212"/>
      <c r="N328" s="213"/>
      <c r="O328" s="88"/>
      <c r="P328" s="88"/>
      <c r="Q328" s="88"/>
      <c r="R328" s="88"/>
      <c r="S328" s="88"/>
      <c r="T328" s="88"/>
      <c r="U328" s="89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157</v>
      </c>
      <c r="AU328" s="14" t="s">
        <v>75</v>
      </c>
    </row>
    <row r="329" s="2" customFormat="1" ht="16.5" customHeight="1">
      <c r="A329" s="35"/>
      <c r="B329" s="36"/>
      <c r="C329" s="214" t="s">
        <v>603</v>
      </c>
      <c r="D329" s="214" t="s">
        <v>163</v>
      </c>
      <c r="E329" s="215" t="s">
        <v>604</v>
      </c>
      <c r="F329" s="216" t="s">
        <v>605</v>
      </c>
      <c r="G329" s="217" t="s">
        <v>160</v>
      </c>
      <c r="H329" s="218">
        <v>1</v>
      </c>
      <c r="I329" s="219"/>
      <c r="J329" s="220">
        <f>ROUND(I329*H329,2)</f>
        <v>0</v>
      </c>
      <c r="K329" s="216" t="s">
        <v>154</v>
      </c>
      <c r="L329" s="41"/>
      <c r="M329" s="221" t="s">
        <v>1</v>
      </c>
      <c r="N329" s="222" t="s">
        <v>40</v>
      </c>
      <c r="O329" s="88"/>
      <c r="P329" s="205">
        <f>O329*H329</f>
        <v>0</v>
      </c>
      <c r="Q329" s="205">
        <v>0</v>
      </c>
      <c r="R329" s="205">
        <f>Q329*H329</f>
        <v>0</v>
      </c>
      <c r="S329" s="205">
        <v>0</v>
      </c>
      <c r="T329" s="205">
        <f>S329*H329</f>
        <v>0</v>
      </c>
      <c r="U329" s="206" t="s">
        <v>1</v>
      </c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7" t="s">
        <v>82</v>
      </c>
      <c r="AT329" s="207" t="s">
        <v>163</v>
      </c>
      <c r="AU329" s="207" t="s">
        <v>75</v>
      </c>
      <c r="AY329" s="14" t="s">
        <v>155</v>
      </c>
      <c r="BE329" s="208">
        <f>IF(N329="základní",J329,0)</f>
        <v>0</v>
      </c>
      <c r="BF329" s="208">
        <f>IF(N329="snížená",J329,0)</f>
        <v>0</v>
      </c>
      <c r="BG329" s="208">
        <f>IF(N329="zákl. přenesená",J329,0)</f>
        <v>0</v>
      </c>
      <c r="BH329" s="208">
        <f>IF(N329="sníž. přenesená",J329,0)</f>
        <v>0</v>
      </c>
      <c r="BI329" s="208">
        <f>IF(N329="nulová",J329,0)</f>
        <v>0</v>
      </c>
      <c r="BJ329" s="14" t="s">
        <v>82</v>
      </c>
      <c r="BK329" s="208">
        <f>ROUND(I329*H329,2)</f>
        <v>0</v>
      </c>
      <c r="BL329" s="14" t="s">
        <v>82</v>
      </c>
      <c r="BM329" s="207" t="s">
        <v>606</v>
      </c>
    </row>
    <row r="330" s="2" customFormat="1">
      <c r="A330" s="35"/>
      <c r="B330" s="36"/>
      <c r="C330" s="37"/>
      <c r="D330" s="209" t="s">
        <v>157</v>
      </c>
      <c r="E330" s="37"/>
      <c r="F330" s="210" t="s">
        <v>607</v>
      </c>
      <c r="G330" s="37"/>
      <c r="H330" s="37"/>
      <c r="I330" s="211"/>
      <c r="J330" s="37"/>
      <c r="K330" s="37"/>
      <c r="L330" s="41"/>
      <c r="M330" s="212"/>
      <c r="N330" s="213"/>
      <c r="O330" s="88"/>
      <c r="P330" s="88"/>
      <c r="Q330" s="88"/>
      <c r="R330" s="88"/>
      <c r="S330" s="88"/>
      <c r="T330" s="88"/>
      <c r="U330" s="89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157</v>
      </c>
      <c r="AU330" s="14" t="s">
        <v>75</v>
      </c>
    </row>
    <row r="331" s="2" customFormat="1">
      <c r="A331" s="35"/>
      <c r="B331" s="36"/>
      <c r="C331" s="214" t="s">
        <v>608</v>
      </c>
      <c r="D331" s="214" t="s">
        <v>163</v>
      </c>
      <c r="E331" s="215" t="s">
        <v>609</v>
      </c>
      <c r="F331" s="216" t="s">
        <v>610</v>
      </c>
      <c r="G331" s="217" t="s">
        <v>160</v>
      </c>
      <c r="H331" s="218">
        <v>1</v>
      </c>
      <c r="I331" s="219"/>
      <c r="J331" s="220">
        <f>ROUND(I331*H331,2)</f>
        <v>0</v>
      </c>
      <c r="K331" s="216" t="s">
        <v>154</v>
      </c>
      <c r="L331" s="41"/>
      <c r="M331" s="221" t="s">
        <v>1</v>
      </c>
      <c r="N331" s="222" t="s">
        <v>40</v>
      </c>
      <c r="O331" s="88"/>
      <c r="P331" s="205">
        <f>O331*H331</f>
        <v>0</v>
      </c>
      <c r="Q331" s="205">
        <v>0</v>
      </c>
      <c r="R331" s="205">
        <f>Q331*H331</f>
        <v>0</v>
      </c>
      <c r="S331" s="205">
        <v>0</v>
      </c>
      <c r="T331" s="205">
        <f>S331*H331</f>
        <v>0</v>
      </c>
      <c r="U331" s="206" t="s">
        <v>1</v>
      </c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7" t="s">
        <v>82</v>
      </c>
      <c r="AT331" s="207" t="s">
        <v>163</v>
      </c>
      <c r="AU331" s="207" t="s">
        <v>75</v>
      </c>
      <c r="AY331" s="14" t="s">
        <v>155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4" t="s">
        <v>82</v>
      </c>
      <c r="BK331" s="208">
        <f>ROUND(I331*H331,2)</f>
        <v>0</v>
      </c>
      <c r="BL331" s="14" t="s">
        <v>82</v>
      </c>
      <c r="BM331" s="207" t="s">
        <v>611</v>
      </c>
    </row>
    <row r="332" s="2" customFormat="1">
      <c r="A332" s="35"/>
      <c r="B332" s="36"/>
      <c r="C332" s="37"/>
      <c r="D332" s="209" t="s">
        <v>157</v>
      </c>
      <c r="E332" s="37"/>
      <c r="F332" s="210" t="s">
        <v>612</v>
      </c>
      <c r="G332" s="37"/>
      <c r="H332" s="37"/>
      <c r="I332" s="211"/>
      <c r="J332" s="37"/>
      <c r="K332" s="37"/>
      <c r="L332" s="41"/>
      <c r="M332" s="212"/>
      <c r="N332" s="213"/>
      <c r="O332" s="88"/>
      <c r="P332" s="88"/>
      <c r="Q332" s="88"/>
      <c r="R332" s="88"/>
      <c r="S332" s="88"/>
      <c r="T332" s="88"/>
      <c r="U332" s="89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157</v>
      </c>
      <c r="AU332" s="14" t="s">
        <v>75</v>
      </c>
    </row>
    <row r="333" s="2" customFormat="1" ht="21.75" customHeight="1">
      <c r="A333" s="35"/>
      <c r="B333" s="36"/>
      <c r="C333" s="214" t="s">
        <v>613</v>
      </c>
      <c r="D333" s="214" t="s">
        <v>163</v>
      </c>
      <c r="E333" s="215" t="s">
        <v>614</v>
      </c>
      <c r="F333" s="216" t="s">
        <v>615</v>
      </c>
      <c r="G333" s="217" t="s">
        <v>160</v>
      </c>
      <c r="H333" s="218">
        <v>1</v>
      </c>
      <c r="I333" s="219"/>
      <c r="J333" s="220">
        <f>ROUND(I333*H333,2)</f>
        <v>0</v>
      </c>
      <c r="K333" s="216" t="s">
        <v>154</v>
      </c>
      <c r="L333" s="41"/>
      <c r="M333" s="221" t="s">
        <v>1</v>
      </c>
      <c r="N333" s="222" t="s">
        <v>40</v>
      </c>
      <c r="O333" s="88"/>
      <c r="P333" s="205">
        <f>O333*H333</f>
        <v>0</v>
      </c>
      <c r="Q333" s="205">
        <v>0</v>
      </c>
      <c r="R333" s="205">
        <f>Q333*H333</f>
        <v>0</v>
      </c>
      <c r="S333" s="205">
        <v>0</v>
      </c>
      <c r="T333" s="205">
        <f>S333*H333</f>
        <v>0</v>
      </c>
      <c r="U333" s="206" t="s">
        <v>1</v>
      </c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7" t="s">
        <v>82</v>
      </c>
      <c r="AT333" s="207" t="s">
        <v>163</v>
      </c>
      <c r="AU333" s="207" t="s">
        <v>75</v>
      </c>
      <c r="AY333" s="14" t="s">
        <v>155</v>
      </c>
      <c r="BE333" s="208">
        <f>IF(N333="základní",J333,0)</f>
        <v>0</v>
      </c>
      <c r="BF333" s="208">
        <f>IF(N333="snížená",J333,0)</f>
        <v>0</v>
      </c>
      <c r="BG333" s="208">
        <f>IF(N333="zákl. přenesená",J333,0)</f>
        <v>0</v>
      </c>
      <c r="BH333" s="208">
        <f>IF(N333="sníž. přenesená",J333,0)</f>
        <v>0</v>
      </c>
      <c r="BI333" s="208">
        <f>IF(N333="nulová",J333,0)</f>
        <v>0</v>
      </c>
      <c r="BJ333" s="14" t="s">
        <v>82</v>
      </c>
      <c r="BK333" s="208">
        <f>ROUND(I333*H333,2)</f>
        <v>0</v>
      </c>
      <c r="BL333" s="14" t="s">
        <v>82</v>
      </c>
      <c r="BM333" s="207" t="s">
        <v>616</v>
      </c>
    </row>
    <row r="334" s="2" customFormat="1">
      <c r="A334" s="35"/>
      <c r="B334" s="36"/>
      <c r="C334" s="37"/>
      <c r="D334" s="209" t="s">
        <v>157</v>
      </c>
      <c r="E334" s="37"/>
      <c r="F334" s="210" t="s">
        <v>617</v>
      </c>
      <c r="G334" s="37"/>
      <c r="H334" s="37"/>
      <c r="I334" s="211"/>
      <c r="J334" s="37"/>
      <c r="K334" s="37"/>
      <c r="L334" s="41"/>
      <c r="M334" s="212"/>
      <c r="N334" s="213"/>
      <c r="O334" s="88"/>
      <c r="P334" s="88"/>
      <c r="Q334" s="88"/>
      <c r="R334" s="88"/>
      <c r="S334" s="88"/>
      <c r="T334" s="88"/>
      <c r="U334" s="89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157</v>
      </c>
      <c r="AU334" s="14" t="s">
        <v>75</v>
      </c>
    </row>
    <row r="335" s="2" customFormat="1">
      <c r="A335" s="35"/>
      <c r="B335" s="36"/>
      <c r="C335" s="214" t="s">
        <v>618</v>
      </c>
      <c r="D335" s="214" t="s">
        <v>163</v>
      </c>
      <c r="E335" s="215" t="s">
        <v>619</v>
      </c>
      <c r="F335" s="216" t="s">
        <v>620</v>
      </c>
      <c r="G335" s="217" t="s">
        <v>230</v>
      </c>
      <c r="H335" s="218">
        <v>20</v>
      </c>
      <c r="I335" s="219"/>
      <c r="J335" s="220">
        <f>ROUND(I335*H335,2)</f>
        <v>0</v>
      </c>
      <c r="K335" s="216" t="s">
        <v>154</v>
      </c>
      <c r="L335" s="41"/>
      <c r="M335" s="221" t="s">
        <v>1</v>
      </c>
      <c r="N335" s="222" t="s">
        <v>40</v>
      </c>
      <c r="O335" s="88"/>
      <c r="P335" s="205">
        <f>O335*H335</f>
        <v>0</v>
      </c>
      <c r="Q335" s="205">
        <v>0</v>
      </c>
      <c r="R335" s="205">
        <f>Q335*H335</f>
        <v>0</v>
      </c>
      <c r="S335" s="205">
        <v>0</v>
      </c>
      <c r="T335" s="205">
        <f>S335*H335</f>
        <v>0</v>
      </c>
      <c r="U335" s="206" t="s">
        <v>1</v>
      </c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7" t="s">
        <v>82</v>
      </c>
      <c r="AT335" s="207" t="s">
        <v>163</v>
      </c>
      <c r="AU335" s="207" t="s">
        <v>75</v>
      </c>
      <c r="AY335" s="14" t="s">
        <v>155</v>
      </c>
      <c r="BE335" s="208">
        <f>IF(N335="základní",J335,0)</f>
        <v>0</v>
      </c>
      <c r="BF335" s="208">
        <f>IF(N335="snížená",J335,0)</f>
        <v>0</v>
      </c>
      <c r="BG335" s="208">
        <f>IF(N335="zákl. přenesená",J335,0)</f>
        <v>0</v>
      </c>
      <c r="BH335" s="208">
        <f>IF(N335="sníž. přenesená",J335,0)</f>
        <v>0</v>
      </c>
      <c r="BI335" s="208">
        <f>IF(N335="nulová",J335,0)</f>
        <v>0</v>
      </c>
      <c r="BJ335" s="14" t="s">
        <v>82</v>
      </c>
      <c r="BK335" s="208">
        <f>ROUND(I335*H335,2)</f>
        <v>0</v>
      </c>
      <c r="BL335" s="14" t="s">
        <v>82</v>
      </c>
      <c r="BM335" s="207" t="s">
        <v>621</v>
      </c>
    </row>
    <row r="336" s="2" customFormat="1">
      <c r="A336" s="35"/>
      <c r="B336" s="36"/>
      <c r="C336" s="37"/>
      <c r="D336" s="209" t="s">
        <v>157</v>
      </c>
      <c r="E336" s="37"/>
      <c r="F336" s="210" t="s">
        <v>620</v>
      </c>
      <c r="G336" s="37"/>
      <c r="H336" s="37"/>
      <c r="I336" s="211"/>
      <c r="J336" s="37"/>
      <c r="K336" s="37"/>
      <c r="L336" s="41"/>
      <c r="M336" s="212"/>
      <c r="N336" s="213"/>
      <c r="O336" s="88"/>
      <c r="P336" s="88"/>
      <c r="Q336" s="88"/>
      <c r="R336" s="88"/>
      <c r="S336" s="88"/>
      <c r="T336" s="88"/>
      <c r="U336" s="89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157</v>
      </c>
      <c r="AU336" s="14" t="s">
        <v>75</v>
      </c>
    </row>
    <row r="337" s="2" customFormat="1">
      <c r="A337" s="35"/>
      <c r="B337" s="36"/>
      <c r="C337" s="214" t="s">
        <v>622</v>
      </c>
      <c r="D337" s="214" t="s">
        <v>163</v>
      </c>
      <c r="E337" s="215" t="s">
        <v>623</v>
      </c>
      <c r="F337" s="216" t="s">
        <v>624</v>
      </c>
      <c r="G337" s="217" t="s">
        <v>160</v>
      </c>
      <c r="H337" s="218">
        <v>1</v>
      </c>
      <c r="I337" s="219"/>
      <c r="J337" s="220">
        <f>ROUND(I337*H337,2)</f>
        <v>0</v>
      </c>
      <c r="K337" s="216" t="s">
        <v>154</v>
      </c>
      <c r="L337" s="41"/>
      <c r="M337" s="221" t="s">
        <v>1</v>
      </c>
      <c r="N337" s="222" t="s">
        <v>40</v>
      </c>
      <c r="O337" s="88"/>
      <c r="P337" s="205">
        <f>O337*H337</f>
        <v>0</v>
      </c>
      <c r="Q337" s="205">
        <v>0</v>
      </c>
      <c r="R337" s="205">
        <f>Q337*H337</f>
        <v>0</v>
      </c>
      <c r="S337" s="205">
        <v>0</v>
      </c>
      <c r="T337" s="205">
        <f>S337*H337</f>
        <v>0</v>
      </c>
      <c r="U337" s="206" t="s">
        <v>1</v>
      </c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7" t="s">
        <v>82</v>
      </c>
      <c r="AT337" s="207" t="s">
        <v>163</v>
      </c>
      <c r="AU337" s="207" t="s">
        <v>75</v>
      </c>
      <c r="AY337" s="14" t="s">
        <v>155</v>
      </c>
      <c r="BE337" s="208">
        <f>IF(N337="základní",J337,0)</f>
        <v>0</v>
      </c>
      <c r="BF337" s="208">
        <f>IF(N337="snížená",J337,0)</f>
        <v>0</v>
      </c>
      <c r="BG337" s="208">
        <f>IF(N337="zákl. přenesená",J337,0)</f>
        <v>0</v>
      </c>
      <c r="BH337" s="208">
        <f>IF(N337="sníž. přenesená",J337,0)</f>
        <v>0</v>
      </c>
      <c r="BI337" s="208">
        <f>IF(N337="nulová",J337,0)</f>
        <v>0</v>
      </c>
      <c r="BJ337" s="14" t="s">
        <v>82</v>
      </c>
      <c r="BK337" s="208">
        <f>ROUND(I337*H337,2)</f>
        <v>0</v>
      </c>
      <c r="BL337" s="14" t="s">
        <v>82</v>
      </c>
      <c r="BM337" s="207" t="s">
        <v>625</v>
      </c>
    </row>
    <row r="338" s="2" customFormat="1">
      <c r="A338" s="35"/>
      <c r="B338" s="36"/>
      <c r="C338" s="37"/>
      <c r="D338" s="209" t="s">
        <v>157</v>
      </c>
      <c r="E338" s="37"/>
      <c r="F338" s="210" t="s">
        <v>626</v>
      </c>
      <c r="G338" s="37"/>
      <c r="H338" s="37"/>
      <c r="I338" s="211"/>
      <c r="J338" s="37"/>
      <c r="K338" s="37"/>
      <c r="L338" s="41"/>
      <c r="M338" s="212"/>
      <c r="N338" s="213"/>
      <c r="O338" s="88"/>
      <c r="P338" s="88"/>
      <c r="Q338" s="88"/>
      <c r="R338" s="88"/>
      <c r="S338" s="88"/>
      <c r="T338" s="88"/>
      <c r="U338" s="89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157</v>
      </c>
      <c r="AU338" s="14" t="s">
        <v>75</v>
      </c>
    </row>
    <row r="339" s="2" customFormat="1" ht="33" customHeight="1">
      <c r="A339" s="35"/>
      <c r="B339" s="36"/>
      <c r="C339" s="214" t="s">
        <v>627</v>
      </c>
      <c r="D339" s="214" t="s">
        <v>163</v>
      </c>
      <c r="E339" s="215" t="s">
        <v>628</v>
      </c>
      <c r="F339" s="216" t="s">
        <v>629</v>
      </c>
      <c r="G339" s="217" t="s">
        <v>160</v>
      </c>
      <c r="H339" s="218">
        <v>2</v>
      </c>
      <c r="I339" s="219"/>
      <c r="J339" s="220">
        <f>ROUND(I339*H339,2)</f>
        <v>0</v>
      </c>
      <c r="K339" s="216" t="s">
        <v>154</v>
      </c>
      <c r="L339" s="41"/>
      <c r="M339" s="221" t="s">
        <v>1</v>
      </c>
      <c r="N339" s="222" t="s">
        <v>40</v>
      </c>
      <c r="O339" s="88"/>
      <c r="P339" s="205">
        <f>O339*H339</f>
        <v>0</v>
      </c>
      <c r="Q339" s="205">
        <v>0</v>
      </c>
      <c r="R339" s="205">
        <f>Q339*H339</f>
        <v>0</v>
      </c>
      <c r="S339" s="205">
        <v>0</v>
      </c>
      <c r="T339" s="205">
        <f>S339*H339</f>
        <v>0</v>
      </c>
      <c r="U339" s="206" t="s">
        <v>1</v>
      </c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7" t="s">
        <v>82</v>
      </c>
      <c r="AT339" s="207" t="s">
        <v>163</v>
      </c>
      <c r="AU339" s="207" t="s">
        <v>75</v>
      </c>
      <c r="AY339" s="14" t="s">
        <v>155</v>
      </c>
      <c r="BE339" s="208">
        <f>IF(N339="základní",J339,0)</f>
        <v>0</v>
      </c>
      <c r="BF339" s="208">
        <f>IF(N339="snížená",J339,0)</f>
        <v>0</v>
      </c>
      <c r="BG339" s="208">
        <f>IF(N339="zákl. přenesená",J339,0)</f>
        <v>0</v>
      </c>
      <c r="BH339" s="208">
        <f>IF(N339="sníž. přenesená",J339,0)</f>
        <v>0</v>
      </c>
      <c r="BI339" s="208">
        <f>IF(N339="nulová",J339,0)</f>
        <v>0</v>
      </c>
      <c r="BJ339" s="14" t="s">
        <v>82</v>
      </c>
      <c r="BK339" s="208">
        <f>ROUND(I339*H339,2)</f>
        <v>0</v>
      </c>
      <c r="BL339" s="14" t="s">
        <v>82</v>
      </c>
      <c r="BM339" s="207" t="s">
        <v>630</v>
      </c>
    </row>
    <row r="340" s="2" customFormat="1">
      <c r="A340" s="35"/>
      <c r="B340" s="36"/>
      <c r="C340" s="37"/>
      <c r="D340" s="209" t="s">
        <v>157</v>
      </c>
      <c r="E340" s="37"/>
      <c r="F340" s="210" t="s">
        <v>631</v>
      </c>
      <c r="G340" s="37"/>
      <c r="H340" s="37"/>
      <c r="I340" s="211"/>
      <c r="J340" s="37"/>
      <c r="K340" s="37"/>
      <c r="L340" s="41"/>
      <c r="M340" s="212"/>
      <c r="N340" s="213"/>
      <c r="O340" s="88"/>
      <c r="P340" s="88"/>
      <c r="Q340" s="88"/>
      <c r="R340" s="88"/>
      <c r="S340" s="88"/>
      <c r="T340" s="88"/>
      <c r="U340" s="89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157</v>
      </c>
      <c r="AU340" s="14" t="s">
        <v>75</v>
      </c>
    </row>
    <row r="341" s="2" customFormat="1">
      <c r="A341" s="35"/>
      <c r="B341" s="36"/>
      <c r="C341" s="214" t="s">
        <v>632</v>
      </c>
      <c r="D341" s="214" t="s">
        <v>163</v>
      </c>
      <c r="E341" s="215" t="s">
        <v>633</v>
      </c>
      <c r="F341" s="216" t="s">
        <v>634</v>
      </c>
      <c r="G341" s="217" t="s">
        <v>160</v>
      </c>
      <c r="H341" s="218">
        <v>2</v>
      </c>
      <c r="I341" s="219"/>
      <c r="J341" s="220">
        <f>ROUND(I341*H341,2)</f>
        <v>0</v>
      </c>
      <c r="K341" s="216" t="s">
        <v>154</v>
      </c>
      <c r="L341" s="41"/>
      <c r="M341" s="221" t="s">
        <v>1</v>
      </c>
      <c r="N341" s="222" t="s">
        <v>40</v>
      </c>
      <c r="O341" s="88"/>
      <c r="P341" s="205">
        <f>O341*H341</f>
        <v>0</v>
      </c>
      <c r="Q341" s="205">
        <v>0</v>
      </c>
      <c r="R341" s="205">
        <f>Q341*H341</f>
        <v>0</v>
      </c>
      <c r="S341" s="205">
        <v>0</v>
      </c>
      <c r="T341" s="205">
        <f>S341*H341</f>
        <v>0</v>
      </c>
      <c r="U341" s="206" t="s">
        <v>1</v>
      </c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7" t="s">
        <v>82</v>
      </c>
      <c r="AT341" s="207" t="s">
        <v>163</v>
      </c>
      <c r="AU341" s="207" t="s">
        <v>75</v>
      </c>
      <c r="AY341" s="14" t="s">
        <v>155</v>
      </c>
      <c r="BE341" s="208">
        <f>IF(N341="základní",J341,0)</f>
        <v>0</v>
      </c>
      <c r="BF341" s="208">
        <f>IF(N341="snížená",J341,0)</f>
        <v>0</v>
      </c>
      <c r="BG341" s="208">
        <f>IF(N341="zákl. přenesená",J341,0)</f>
        <v>0</v>
      </c>
      <c r="BH341" s="208">
        <f>IF(N341="sníž. přenesená",J341,0)</f>
        <v>0</v>
      </c>
      <c r="BI341" s="208">
        <f>IF(N341="nulová",J341,0)</f>
        <v>0</v>
      </c>
      <c r="BJ341" s="14" t="s">
        <v>82</v>
      </c>
      <c r="BK341" s="208">
        <f>ROUND(I341*H341,2)</f>
        <v>0</v>
      </c>
      <c r="BL341" s="14" t="s">
        <v>82</v>
      </c>
      <c r="BM341" s="207" t="s">
        <v>635</v>
      </c>
    </row>
    <row r="342" s="2" customFormat="1">
      <c r="A342" s="35"/>
      <c r="B342" s="36"/>
      <c r="C342" s="37"/>
      <c r="D342" s="209" t="s">
        <v>157</v>
      </c>
      <c r="E342" s="37"/>
      <c r="F342" s="210" t="s">
        <v>636</v>
      </c>
      <c r="G342" s="37"/>
      <c r="H342" s="37"/>
      <c r="I342" s="211"/>
      <c r="J342" s="37"/>
      <c r="K342" s="37"/>
      <c r="L342" s="41"/>
      <c r="M342" s="212"/>
      <c r="N342" s="213"/>
      <c r="O342" s="88"/>
      <c r="P342" s="88"/>
      <c r="Q342" s="88"/>
      <c r="R342" s="88"/>
      <c r="S342" s="88"/>
      <c r="T342" s="88"/>
      <c r="U342" s="89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157</v>
      </c>
      <c r="AU342" s="14" t="s">
        <v>75</v>
      </c>
    </row>
    <row r="343" s="2" customFormat="1" ht="16.5" customHeight="1">
      <c r="A343" s="35"/>
      <c r="B343" s="36"/>
      <c r="C343" s="214" t="s">
        <v>637</v>
      </c>
      <c r="D343" s="214" t="s">
        <v>163</v>
      </c>
      <c r="E343" s="215" t="s">
        <v>638</v>
      </c>
      <c r="F343" s="216" t="s">
        <v>639</v>
      </c>
      <c r="G343" s="217" t="s">
        <v>160</v>
      </c>
      <c r="H343" s="218">
        <v>1</v>
      </c>
      <c r="I343" s="219"/>
      <c r="J343" s="220">
        <f>ROUND(I343*H343,2)</f>
        <v>0</v>
      </c>
      <c r="K343" s="216" t="s">
        <v>154</v>
      </c>
      <c r="L343" s="41"/>
      <c r="M343" s="221" t="s">
        <v>1</v>
      </c>
      <c r="N343" s="222" t="s">
        <v>40</v>
      </c>
      <c r="O343" s="88"/>
      <c r="P343" s="205">
        <f>O343*H343</f>
        <v>0</v>
      </c>
      <c r="Q343" s="205">
        <v>0</v>
      </c>
      <c r="R343" s="205">
        <f>Q343*H343</f>
        <v>0</v>
      </c>
      <c r="S343" s="205">
        <v>0</v>
      </c>
      <c r="T343" s="205">
        <f>S343*H343</f>
        <v>0</v>
      </c>
      <c r="U343" s="206" t="s">
        <v>1</v>
      </c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7" t="s">
        <v>82</v>
      </c>
      <c r="AT343" s="207" t="s">
        <v>163</v>
      </c>
      <c r="AU343" s="207" t="s">
        <v>75</v>
      </c>
      <c r="AY343" s="14" t="s">
        <v>155</v>
      </c>
      <c r="BE343" s="208">
        <f>IF(N343="základní",J343,0)</f>
        <v>0</v>
      </c>
      <c r="BF343" s="208">
        <f>IF(N343="snížená",J343,0)</f>
        <v>0</v>
      </c>
      <c r="BG343" s="208">
        <f>IF(N343="zákl. přenesená",J343,0)</f>
        <v>0</v>
      </c>
      <c r="BH343" s="208">
        <f>IF(N343="sníž. přenesená",J343,0)</f>
        <v>0</v>
      </c>
      <c r="BI343" s="208">
        <f>IF(N343="nulová",J343,0)</f>
        <v>0</v>
      </c>
      <c r="BJ343" s="14" t="s">
        <v>82</v>
      </c>
      <c r="BK343" s="208">
        <f>ROUND(I343*H343,2)</f>
        <v>0</v>
      </c>
      <c r="BL343" s="14" t="s">
        <v>82</v>
      </c>
      <c r="BM343" s="207" t="s">
        <v>640</v>
      </c>
    </row>
    <row r="344" s="2" customFormat="1">
      <c r="A344" s="35"/>
      <c r="B344" s="36"/>
      <c r="C344" s="37"/>
      <c r="D344" s="209" t="s">
        <v>157</v>
      </c>
      <c r="E344" s="37"/>
      <c r="F344" s="210" t="s">
        <v>641</v>
      </c>
      <c r="G344" s="37"/>
      <c r="H344" s="37"/>
      <c r="I344" s="211"/>
      <c r="J344" s="37"/>
      <c r="K344" s="37"/>
      <c r="L344" s="41"/>
      <c r="M344" s="212"/>
      <c r="N344" s="213"/>
      <c r="O344" s="88"/>
      <c r="P344" s="88"/>
      <c r="Q344" s="88"/>
      <c r="R344" s="88"/>
      <c r="S344" s="88"/>
      <c r="T344" s="88"/>
      <c r="U344" s="89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4" t="s">
        <v>157</v>
      </c>
      <c r="AU344" s="14" t="s">
        <v>75</v>
      </c>
    </row>
    <row r="345" s="2" customFormat="1">
      <c r="A345" s="35"/>
      <c r="B345" s="36"/>
      <c r="C345" s="214" t="s">
        <v>642</v>
      </c>
      <c r="D345" s="214" t="s">
        <v>163</v>
      </c>
      <c r="E345" s="215" t="s">
        <v>643</v>
      </c>
      <c r="F345" s="216" t="s">
        <v>644</v>
      </c>
      <c r="G345" s="217" t="s">
        <v>160</v>
      </c>
      <c r="H345" s="218">
        <v>2</v>
      </c>
      <c r="I345" s="219"/>
      <c r="J345" s="220">
        <f>ROUND(I345*H345,2)</f>
        <v>0</v>
      </c>
      <c r="K345" s="216" t="s">
        <v>154</v>
      </c>
      <c r="L345" s="41"/>
      <c r="M345" s="221" t="s">
        <v>1</v>
      </c>
      <c r="N345" s="222" t="s">
        <v>40</v>
      </c>
      <c r="O345" s="88"/>
      <c r="P345" s="205">
        <f>O345*H345</f>
        <v>0</v>
      </c>
      <c r="Q345" s="205">
        <v>0</v>
      </c>
      <c r="R345" s="205">
        <f>Q345*H345</f>
        <v>0</v>
      </c>
      <c r="S345" s="205">
        <v>0</v>
      </c>
      <c r="T345" s="205">
        <f>S345*H345</f>
        <v>0</v>
      </c>
      <c r="U345" s="206" t="s">
        <v>1</v>
      </c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7" t="s">
        <v>82</v>
      </c>
      <c r="AT345" s="207" t="s">
        <v>163</v>
      </c>
      <c r="AU345" s="207" t="s">
        <v>75</v>
      </c>
      <c r="AY345" s="14" t="s">
        <v>155</v>
      </c>
      <c r="BE345" s="208">
        <f>IF(N345="základní",J345,0)</f>
        <v>0</v>
      </c>
      <c r="BF345" s="208">
        <f>IF(N345="snížená",J345,0)</f>
        <v>0</v>
      </c>
      <c r="BG345" s="208">
        <f>IF(N345="zákl. přenesená",J345,0)</f>
        <v>0</v>
      </c>
      <c r="BH345" s="208">
        <f>IF(N345="sníž. přenesená",J345,0)</f>
        <v>0</v>
      </c>
      <c r="BI345" s="208">
        <f>IF(N345="nulová",J345,0)</f>
        <v>0</v>
      </c>
      <c r="BJ345" s="14" t="s">
        <v>82</v>
      </c>
      <c r="BK345" s="208">
        <f>ROUND(I345*H345,2)</f>
        <v>0</v>
      </c>
      <c r="BL345" s="14" t="s">
        <v>82</v>
      </c>
      <c r="BM345" s="207" t="s">
        <v>645</v>
      </c>
    </row>
    <row r="346" s="2" customFormat="1">
      <c r="A346" s="35"/>
      <c r="B346" s="36"/>
      <c r="C346" s="37"/>
      <c r="D346" s="209" t="s">
        <v>157</v>
      </c>
      <c r="E346" s="37"/>
      <c r="F346" s="210" t="s">
        <v>646</v>
      </c>
      <c r="G346" s="37"/>
      <c r="H346" s="37"/>
      <c r="I346" s="211"/>
      <c r="J346" s="37"/>
      <c r="K346" s="37"/>
      <c r="L346" s="41"/>
      <c r="M346" s="212"/>
      <c r="N346" s="213"/>
      <c r="O346" s="88"/>
      <c r="P346" s="88"/>
      <c r="Q346" s="88"/>
      <c r="R346" s="88"/>
      <c r="S346" s="88"/>
      <c r="T346" s="88"/>
      <c r="U346" s="89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157</v>
      </c>
      <c r="AU346" s="14" t="s">
        <v>75</v>
      </c>
    </row>
    <row r="347" s="2" customFormat="1">
      <c r="A347" s="35"/>
      <c r="B347" s="36"/>
      <c r="C347" s="214" t="s">
        <v>647</v>
      </c>
      <c r="D347" s="214" t="s">
        <v>163</v>
      </c>
      <c r="E347" s="215" t="s">
        <v>648</v>
      </c>
      <c r="F347" s="216" t="s">
        <v>649</v>
      </c>
      <c r="G347" s="217" t="s">
        <v>160</v>
      </c>
      <c r="H347" s="218">
        <v>2</v>
      </c>
      <c r="I347" s="219"/>
      <c r="J347" s="220">
        <f>ROUND(I347*H347,2)</f>
        <v>0</v>
      </c>
      <c r="K347" s="216" t="s">
        <v>154</v>
      </c>
      <c r="L347" s="41"/>
      <c r="M347" s="221" t="s">
        <v>1</v>
      </c>
      <c r="N347" s="222" t="s">
        <v>40</v>
      </c>
      <c r="O347" s="88"/>
      <c r="P347" s="205">
        <f>O347*H347</f>
        <v>0</v>
      </c>
      <c r="Q347" s="205">
        <v>0</v>
      </c>
      <c r="R347" s="205">
        <f>Q347*H347</f>
        <v>0</v>
      </c>
      <c r="S347" s="205">
        <v>0</v>
      </c>
      <c r="T347" s="205">
        <f>S347*H347</f>
        <v>0</v>
      </c>
      <c r="U347" s="206" t="s">
        <v>1</v>
      </c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7" t="s">
        <v>82</v>
      </c>
      <c r="AT347" s="207" t="s">
        <v>163</v>
      </c>
      <c r="AU347" s="207" t="s">
        <v>75</v>
      </c>
      <c r="AY347" s="14" t="s">
        <v>155</v>
      </c>
      <c r="BE347" s="208">
        <f>IF(N347="základní",J347,0)</f>
        <v>0</v>
      </c>
      <c r="BF347" s="208">
        <f>IF(N347="snížená",J347,0)</f>
        <v>0</v>
      </c>
      <c r="BG347" s="208">
        <f>IF(N347="zákl. přenesená",J347,0)</f>
        <v>0</v>
      </c>
      <c r="BH347" s="208">
        <f>IF(N347="sníž. přenesená",J347,0)</f>
        <v>0</v>
      </c>
      <c r="BI347" s="208">
        <f>IF(N347="nulová",J347,0)</f>
        <v>0</v>
      </c>
      <c r="BJ347" s="14" t="s">
        <v>82</v>
      </c>
      <c r="BK347" s="208">
        <f>ROUND(I347*H347,2)</f>
        <v>0</v>
      </c>
      <c r="BL347" s="14" t="s">
        <v>82</v>
      </c>
      <c r="BM347" s="207" t="s">
        <v>650</v>
      </c>
    </row>
    <row r="348" s="2" customFormat="1">
      <c r="A348" s="35"/>
      <c r="B348" s="36"/>
      <c r="C348" s="37"/>
      <c r="D348" s="209" t="s">
        <v>157</v>
      </c>
      <c r="E348" s="37"/>
      <c r="F348" s="210" t="s">
        <v>651</v>
      </c>
      <c r="G348" s="37"/>
      <c r="H348" s="37"/>
      <c r="I348" s="211"/>
      <c r="J348" s="37"/>
      <c r="K348" s="37"/>
      <c r="L348" s="41"/>
      <c r="M348" s="224"/>
      <c r="N348" s="225"/>
      <c r="O348" s="226"/>
      <c r="P348" s="226"/>
      <c r="Q348" s="226"/>
      <c r="R348" s="226"/>
      <c r="S348" s="226"/>
      <c r="T348" s="226"/>
      <c r="U348" s="227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4" t="s">
        <v>157</v>
      </c>
      <c r="AU348" s="14" t="s">
        <v>75</v>
      </c>
    </row>
    <row r="349" s="2" customFormat="1" ht="6.96" customHeight="1">
      <c r="A349" s="35"/>
      <c r="B349" s="63"/>
      <c r="C349" s="64"/>
      <c r="D349" s="64"/>
      <c r="E349" s="64"/>
      <c r="F349" s="64"/>
      <c r="G349" s="64"/>
      <c r="H349" s="64"/>
      <c r="I349" s="64"/>
      <c r="J349" s="64"/>
      <c r="K349" s="64"/>
      <c r="L349" s="41"/>
      <c r="M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</row>
  </sheetData>
  <sheetProtection sheet="1" autoFilter="0" formatColumns="0" formatRows="0" objects="1" scenarios="1" spinCount="100000" saltValue="B4CPwXC6Mx//n5nJ3wMx+jx10yEewafEQMR7C577lcVc6dH8CqHmvCZCB2T9lmK53zL8jeW513TmKJU9AafjbA==" hashValue="L++yxApgXMUPoXFUJy8GIMv8LOXtJAalhzP3PYJMr7D9+PdNKdjVwPplMYQz8p4W5dQSefrn0w+s/iZgkkIaVw==" algorithmName="SHA-512" password="CC35"/>
  <autoFilter ref="C119:K3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126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zabezpečení a výstroje trati v úseku Ejpovice - Radnice (D3)</v>
      </c>
      <c r="F7" s="147"/>
      <c r="G7" s="147"/>
      <c r="H7" s="147"/>
      <c r="L7" s="17"/>
    </row>
    <row r="8" hidden="1" s="1" customFormat="1" ht="12" customHeight="1">
      <c r="B8" s="17"/>
      <c r="D8" s="147" t="s">
        <v>127</v>
      </c>
      <c r="L8" s="17"/>
    </row>
    <row r="9" hidden="1" s="2" customFormat="1" ht="16.5" customHeight="1">
      <c r="A9" s="35"/>
      <c r="B9" s="41"/>
      <c r="C9" s="35"/>
      <c r="D9" s="35"/>
      <c r="E9" s="148" t="s">
        <v>128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129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652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29. 4. 2021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ROUND((SUM(BE122:BE143)),  2)</f>
        <v>0</v>
      </c>
      <c r="G35" s="35"/>
      <c r="H35" s="35"/>
      <c r="I35" s="161">
        <v>0.20999999999999999</v>
      </c>
      <c r="J35" s="160">
        <f>ROUND(((SUM(BE122:BE143))*I35),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ROUND((SUM(BF122:BF143)),  2)</f>
        <v>0</v>
      </c>
      <c r="G36" s="35"/>
      <c r="H36" s="35"/>
      <c r="I36" s="161">
        <v>0.14999999999999999</v>
      </c>
      <c r="J36" s="160">
        <f>ROUND(((SUM(BF122:BF143))*I36),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ROUND((SUM(BG122:BG143)),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ROUND((SUM(BH122:BH143)),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ROUND((SUM(BI122:BI143)),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zabezpečení a výstroje trati v úseku Ejpovice - Radnice (D3)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127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128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129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01.2 - Zemní práce PZS km 10,504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úsek Ejpovice - Radnice</v>
      </c>
      <c r="G91" s="37"/>
      <c r="H91" s="37"/>
      <c r="I91" s="29" t="s">
        <v>22</v>
      </c>
      <c r="J91" s="76" t="str">
        <f>IF(J14="","",J14)</f>
        <v>29. 4. 2021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132</v>
      </c>
      <c r="D96" s="182"/>
      <c r="E96" s="182"/>
      <c r="F96" s="182"/>
      <c r="G96" s="182"/>
      <c r="H96" s="182"/>
      <c r="I96" s="182"/>
      <c r="J96" s="183" t="s">
        <v>133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134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135</v>
      </c>
    </row>
    <row r="99" hidden="1" s="10" customFormat="1" ht="24.96" customHeight="1">
      <c r="A99" s="10"/>
      <c r="B99" s="228"/>
      <c r="C99" s="229"/>
      <c r="D99" s="230" t="s">
        <v>653</v>
      </c>
      <c r="E99" s="231"/>
      <c r="F99" s="231"/>
      <c r="G99" s="231"/>
      <c r="H99" s="231"/>
      <c r="I99" s="231"/>
      <c r="J99" s="232">
        <f>J123</f>
        <v>0</v>
      </c>
      <c r="K99" s="229"/>
      <c r="L99" s="23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1" customFormat="1" ht="19.92" customHeight="1">
      <c r="A100" s="11"/>
      <c r="B100" s="234"/>
      <c r="C100" s="130"/>
      <c r="D100" s="235" t="s">
        <v>654</v>
      </c>
      <c r="E100" s="236"/>
      <c r="F100" s="236"/>
      <c r="G100" s="236"/>
      <c r="H100" s="236"/>
      <c r="I100" s="236"/>
      <c r="J100" s="237">
        <f>J124</f>
        <v>0</v>
      </c>
      <c r="K100" s="130"/>
      <c r="L100" s="238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80" t="str">
        <f>E7</f>
        <v>Oprava zabezpečení a výstroje trati v úseku Ejpovice - Radnice (D3)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127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128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129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01.2 - Zemní práce PZS km 10,504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úsek Ejpovice - Radnice</v>
      </c>
      <c r="G116" s="37"/>
      <c r="H116" s="37"/>
      <c r="I116" s="29" t="s">
        <v>22</v>
      </c>
      <c r="J116" s="76" t="str">
        <f>IF(J14="","",J14)</f>
        <v>29. 4. 2021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Správa železnic,státní organizace</v>
      </c>
      <c r="G118" s="37"/>
      <c r="H118" s="37"/>
      <c r="I118" s="29" t="s">
        <v>30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33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9" customFormat="1" ht="29.28" customHeight="1">
      <c r="A121" s="185"/>
      <c r="B121" s="186"/>
      <c r="C121" s="187" t="s">
        <v>137</v>
      </c>
      <c r="D121" s="188" t="s">
        <v>60</v>
      </c>
      <c r="E121" s="188" t="s">
        <v>56</v>
      </c>
      <c r="F121" s="188" t="s">
        <v>57</v>
      </c>
      <c r="G121" s="188" t="s">
        <v>138</v>
      </c>
      <c r="H121" s="188" t="s">
        <v>139</v>
      </c>
      <c r="I121" s="188" t="s">
        <v>140</v>
      </c>
      <c r="J121" s="188" t="s">
        <v>133</v>
      </c>
      <c r="K121" s="189" t="s">
        <v>141</v>
      </c>
      <c r="L121" s="190"/>
      <c r="M121" s="97" t="s">
        <v>1</v>
      </c>
      <c r="N121" s="98" t="s">
        <v>39</v>
      </c>
      <c r="O121" s="98" t="s">
        <v>142</v>
      </c>
      <c r="P121" s="98" t="s">
        <v>143</v>
      </c>
      <c r="Q121" s="98" t="s">
        <v>144</v>
      </c>
      <c r="R121" s="98" t="s">
        <v>145</v>
      </c>
      <c r="S121" s="98" t="s">
        <v>146</v>
      </c>
      <c r="T121" s="98" t="s">
        <v>147</v>
      </c>
      <c r="U121" s="99" t="s">
        <v>148</v>
      </c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5"/>
      <c r="B122" s="36"/>
      <c r="C122" s="104" t="s">
        <v>149</v>
      </c>
      <c r="D122" s="37"/>
      <c r="E122" s="37"/>
      <c r="F122" s="37"/>
      <c r="G122" s="37"/>
      <c r="H122" s="37"/>
      <c r="I122" s="37"/>
      <c r="J122" s="191">
        <f>BK122</f>
        <v>0</v>
      </c>
      <c r="K122" s="37"/>
      <c r="L122" s="41"/>
      <c r="M122" s="100"/>
      <c r="N122" s="192"/>
      <c r="O122" s="101"/>
      <c r="P122" s="193">
        <f>P123</f>
        <v>0</v>
      </c>
      <c r="Q122" s="101"/>
      <c r="R122" s="193">
        <f>R123</f>
        <v>0.33789999999999998</v>
      </c>
      <c r="S122" s="101"/>
      <c r="T122" s="193">
        <f>T123</f>
        <v>0</v>
      </c>
      <c r="U122" s="102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135</v>
      </c>
      <c r="BK122" s="194">
        <f>BK123</f>
        <v>0</v>
      </c>
    </row>
    <row r="123" s="12" customFormat="1" ht="25.92" customHeight="1">
      <c r="A123" s="12"/>
      <c r="B123" s="239"/>
      <c r="C123" s="240"/>
      <c r="D123" s="241" t="s">
        <v>74</v>
      </c>
      <c r="E123" s="242" t="s">
        <v>150</v>
      </c>
      <c r="F123" s="242" t="s">
        <v>655</v>
      </c>
      <c r="G123" s="240"/>
      <c r="H123" s="240"/>
      <c r="I123" s="243"/>
      <c r="J123" s="244">
        <f>BK123</f>
        <v>0</v>
      </c>
      <c r="K123" s="240"/>
      <c r="L123" s="245"/>
      <c r="M123" s="246"/>
      <c r="N123" s="247"/>
      <c r="O123" s="247"/>
      <c r="P123" s="248">
        <f>P124</f>
        <v>0</v>
      </c>
      <c r="Q123" s="247"/>
      <c r="R123" s="248">
        <f>R124</f>
        <v>0.33789999999999998</v>
      </c>
      <c r="S123" s="247"/>
      <c r="T123" s="248">
        <f>T124</f>
        <v>0</v>
      </c>
      <c r="U123" s="249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50" t="s">
        <v>162</v>
      </c>
      <c r="AT123" s="251" t="s">
        <v>74</v>
      </c>
      <c r="AU123" s="251" t="s">
        <v>75</v>
      </c>
      <c r="AY123" s="250" t="s">
        <v>155</v>
      </c>
      <c r="BK123" s="252">
        <f>BK124</f>
        <v>0</v>
      </c>
    </row>
    <row r="124" s="12" customFormat="1" ht="22.8" customHeight="1">
      <c r="A124" s="12"/>
      <c r="B124" s="239"/>
      <c r="C124" s="240"/>
      <c r="D124" s="241" t="s">
        <v>74</v>
      </c>
      <c r="E124" s="253" t="s">
        <v>656</v>
      </c>
      <c r="F124" s="253" t="s">
        <v>657</v>
      </c>
      <c r="G124" s="240"/>
      <c r="H124" s="240"/>
      <c r="I124" s="243"/>
      <c r="J124" s="254">
        <f>BK124</f>
        <v>0</v>
      </c>
      <c r="K124" s="240"/>
      <c r="L124" s="245"/>
      <c r="M124" s="246"/>
      <c r="N124" s="247"/>
      <c r="O124" s="247"/>
      <c r="P124" s="248">
        <f>SUM(P125:P143)</f>
        <v>0</v>
      </c>
      <c r="Q124" s="247"/>
      <c r="R124" s="248">
        <f>SUM(R125:R143)</f>
        <v>0.33789999999999998</v>
      </c>
      <c r="S124" s="247"/>
      <c r="T124" s="248">
        <f>SUM(T125:T143)</f>
        <v>0</v>
      </c>
      <c r="U124" s="249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50" t="s">
        <v>162</v>
      </c>
      <c r="AT124" s="251" t="s">
        <v>74</v>
      </c>
      <c r="AU124" s="251" t="s">
        <v>82</v>
      </c>
      <c r="AY124" s="250" t="s">
        <v>155</v>
      </c>
      <c r="BK124" s="252">
        <f>SUM(BK125:BK143)</f>
        <v>0</v>
      </c>
    </row>
    <row r="125" s="2" customFormat="1">
      <c r="A125" s="35"/>
      <c r="B125" s="36"/>
      <c r="C125" s="214" t="s">
        <v>82</v>
      </c>
      <c r="D125" s="214" t="s">
        <v>163</v>
      </c>
      <c r="E125" s="215" t="s">
        <v>658</v>
      </c>
      <c r="F125" s="216" t="s">
        <v>659</v>
      </c>
      <c r="G125" s="217" t="s">
        <v>660</v>
      </c>
      <c r="H125" s="218">
        <v>0.25</v>
      </c>
      <c r="I125" s="219"/>
      <c r="J125" s="220">
        <f>ROUND(I125*H125,2)</f>
        <v>0</v>
      </c>
      <c r="K125" s="216" t="s">
        <v>661</v>
      </c>
      <c r="L125" s="41"/>
      <c r="M125" s="221" t="s">
        <v>1</v>
      </c>
      <c r="N125" s="222" t="s">
        <v>40</v>
      </c>
      <c r="O125" s="88"/>
      <c r="P125" s="205">
        <f>O125*H125</f>
        <v>0</v>
      </c>
      <c r="Q125" s="205">
        <v>0.0088000000000000005</v>
      </c>
      <c r="R125" s="205">
        <f>Q125*H125</f>
        <v>0.0022000000000000001</v>
      </c>
      <c r="S125" s="205">
        <v>0</v>
      </c>
      <c r="T125" s="205">
        <f>S125*H125</f>
        <v>0</v>
      </c>
      <c r="U125" s="206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82</v>
      </c>
      <c r="AT125" s="207" t="s">
        <v>163</v>
      </c>
      <c r="AU125" s="207" t="s">
        <v>84</v>
      </c>
      <c r="AY125" s="14" t="s">
        <v>155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82</v>
      </c>
      <c r="BK125" s="208">
        <f>ROUND(I125*H125,2)</f>
        <v>0</v>
      </c>
      <c r="BL125" s="14" t="s">
        <v>82</v>
      </c>
      <c r="BM125" s="207" t="s">
        <v>662</v>
      </c>
    </row>
    <row r="126" s="2" customFormat="1">
      <c r="A126" s="35"/>
      <c r="B126" s="36"/>
      <c r="C126" s="37"/>
      <c r="D126" s="209" t="s">
        <v>157</v>
      </c>
      <c r="E126" s="37"/>
      <c r="F126" s="210" t="s">
        <v>663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157</v>
      </c>
      <c r="AU126" s="14" t="s">
        <v>84</v>
      </c>
    </row>
    <row r="127" s="2" customFormat="1" ht="21.75" customHeight="1">
      <c r="A127" s="35"/>
      <c r="B127" s="36"/>
      <c r="C127" s="214" t="s">
        <v>84</v>
      </c>
      <c r="D127" s="214" t="s">
        <v>163</v>
      </c>
      <c r="E127" s="215" t="s">
        <v>664</v>
      </c>
      <c r="F127" s="216" t="s">
        <v>665</v>
      </c>
      <c r="G127" s="217" t="s">
        <v>666</v>
      </c>
      <c r="H127" s="218">
        <v>87.5</v>
      </c>
      <c r="I127" s="219"/>
      <c r="J127" s="220">
        <f>ROUND(I127*H127,2)</f>
        <v>0</v>
      </c>
      <c r="K127" s="216" t="s">
        <v>661</v>
      </c>
      <c r="L127" s="41"/>
      <c r="M127" s="221" t="s">
        <v>1</v>
      </c>
      <c r="N127" s="222" t="s">
        <v>40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5">
        <f>S127*H127</f>
        <v>0</v>
      </c>
      <c r="U127" s="206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82</v>
      </c>
      <c r="AT127" s="207" t="s">
        <v>163</v>
      </c>
      <c r="AU127" s="207" t="s">
        <v>84</v>
      </c>
      <c r="AY127" s="14" t="s">
        <v>155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82</v>
      </c>
      <c r="BK127" s="208">
        <f>ROUND(I127*H127,2)</f>
        <v>0</v>
      </c>
      <c r="BL127" s="14" t="s">
        <v>82</v>
      </c>
      <c r="BM127" s="207" t="s">
        <v>667</v>
      </c>
    </row>
    <row r="128" s="2" customFormat="1">
      <c r="A128" s="35"/>
      <c r="B128" s="36"/>
      <c r="C128" s="37"/>
      <c r="D128" s="209" t="s">
        <v>157</v>
      </c>
      <c r="E128" s="37"/>
      <c r="F128" s="210" t="s">
        <v>668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157</v>
      </c>
      <c r="AU128" s="14" t="s">
        <v>84</v>
      </c>
    </row>
    <row r="129" s="2" customFormat="1" ht="33" customHeight="1">
      <c r="A129" s="35"/>
      <c r="B129" s="36"/>
      <c r="C129" s="214" t="s">
        <v>162</v>
      </c>
      <c r="D129" s="214" t="s">
        <v>163</v>
      </c>
      <c r="E129" s="215" t="s">
        <v>669</v>
      </c>
      <c r="F129" s="216" t="s">
        <v>670</v>
      </c>
      <c r="G129" s="217" t="s">
        <v>671</v>
      </c>
      <c r="H129" s="218">
        <v>95</v>
      </c>
      <c r="I129" s="219"/>
      <c r="J129" s="220">
        <f>ROUND(I129*H129,2)</f>
        <v>0</v>
      </c>
      <c r="K129" s="216" t="s">
        <v>661</v>
      </c>
      <c r="L129" s="41"/>
      <c r="M129" s="221" t="s">
        <v>1</v>
      </c>
      <c r="N129" s="222" t="s">
        <v>40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5">
        <f>S129*H129</f>
        <v>0</v>
      </c>
      <c r="U129" s="206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82</v>
      </c>
      <c r="AT129" s="207" t="s">
        <v>163</v>
      </c>
      <c r="AU129" s="207" t="s">
        <v>84</v>
      </c>
      <c r="AY129" s="14" t="s">
        <v>155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82</v>
      </c>
      <c r="BK129" s="208">
        <f>ROUND(I129*H129,2)</f>
        <v>0</v>
      </c>
      <c r="BL129" s="14" t="s">
        <v>82</v>
      </c>
      <c r="BM129" s="207" t="s">
        <v>672</v>
      </c>
    </row>
    <row r="130" s="2" customFormat="1">
      <c r="A130" s="35"/>
      <c r="B130" s="36"/>
      <c r="C130" s="37"/>
      <c r="D130" s="209" t="s">
        <v>157</v>
      </c>
      <c r="E130" s="37"/>
      <c r="F130" s="210" t="s">
        <v>673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157</v>
      </c>
      <c r="AU130" s="14" t="s">
        <v>84</v>
      </c>
    </row>
    <row r="131" s="2" customFormat="1" ht="33" customHeight="1">
      <c r="A131" s="35"/>
      <c r="B131" s="36"/>
      <c r="C131" s="214" t="s">
        <v>168</v>
      </c>
      <c r="D131" s="214" t="s">
        <v>163</v>
      </c>
      <c r="E131" s="215" t="s">
        <v>674</v>
      </c>
      <c r="F131" s="216" t="s">
        <v>675</v>
      </c>
      <c r="G131" s="217" t="s">
        <v>671</v>
      </c>
      <c r="H131" s="218">
        <v>15</v>
      </c>
      <c r="I131" s="219"/>
      <c r="J131" s="220">
        <f>ROUND(I131*H131,2)</f>
        <v>0</v>
      </c>
      <c r="K131" s="216" t="s">
        <v>661</v>
      </c>
      <c r="L131" s="41"/>
      <c r="M131" s="221" t="s">
        <v>1</v>
      </c>
      <c r="N131" s="222" t="s">
        <v>40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5">
        <f>S131*H131</f>
        <v>0</v>
      </c>
      <c r="U131" s="206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82</v>
      </c>
      <c r="AT131" s="207" t="s">
        <v>163</v>
      </c>
      <c r="AU131" s="207" t="s">
        <v>84</v>
      </c>
      <c r="AY131" s="14" t="s">
        <v>155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82</v>
      </c>
      <c r="BK131" s="208">
        <f>ROUND(I131*H131,2)</f>
        <v>0</v>
      </c>
      <c r="BL131" s="14" t="s">
        <v>82</v>
      </c>
      <c r="BM131" s="207" t="s">
        <v>676</v>
      </c>
    </row>
    <row r="132" s="2" customFormat="1">
      <c r="A132" s="35"/>
      <c r="B132" s="36"/>
      <c r="C132" s="37"/>
      <c r="D132" s="209" t="s">
        <v>157</v>
      </c>
      <c r="E132" s="37"/>
      <c r="F132" s="210" t="s">
        <v>677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157</v>
      </c>
      <c r="AU132" s="14" t="s">
        <v>84</v>
      </c>
    </row>
    <row r="133" s="2" customFormat="1">
      <c r="A133" s="35"/>
      <c r="B133" s="36"/>
      <c r="C133" s="214" t="s">
        <v>172</v>
      </c>
      <c r="D133" s="214" t="s">
        <v>163</v>
      </c>
      <c r="E133" s="215" t="s">
        <v>678</v>
      </c>
      <c r="F133" s="216" t="s">
        <v>679</v>
      </c>
      <c r="G133" s="217" t="s">
        <v>671</v>
      </c>
      <c r="H133" s="218">
        <v>20</v>
      </c>
      <c r="I133" s="219"/>
      <c r="J133" s="220">
        <f>ROUND(I133*H133,2)</f>
        <v>0</v>
      </c>
      <c r="K133" s="216" t="s">
        <v>661</v>
      </c>
      <c r="L133" s="41"/>
      <c r="M133" s="221" t="s">
        <v>1</v>
      </c>
      <c r="N133" s="222" t="s">
        <v>40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5">
        <f>S133*H133</f>
        <v>0</v>
      </c>
      <c r="U133" s="206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82</v>
      </c>
      <c r="AT133" s="207" t="s">
        <v>163</v>
      </c>
      <c r="AU133" s="207" t="s">
        <v>84</v>
      </c>
      <c r="AY133" s="14" t="s">
        <v>155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82</v>
      </c>
      <c r="BK133" s="208">
        <f>ROUND(I133*H133,2)</f>
        <v>0</v>
      </c>
      <c r="BL133" s="14" t="s">
        <v>82</v>
      </c>
      <c r="BM133" s="207" t="s">
        <v>680</v>
      </c>
    </row>
    <row r="134" s="2" customFormat="1">
      <c r="A134" s="35"/>
      <c r="B134" s="36"/>
      <c r="C134" s="37"/>
      <c r="D134" s="209" t="s">
        <v>157</v>
      </c>
      <c r="E134" s="37"/>
      <c r="F134" s="210" t="s">
        <v>681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157</v>
      </c>
      <c r="AU134" s="14" t="s">
        <v>84</v>
      </c>
    </row>
    <row r="135" s="2" customFormat="1">
      <c r="A135" s="35"/>
      <c r="B135" s="36"/>
      <c r="C135" s="214" t="s">
        <v>176</v>
      </c>
      <c r="D135" s="214" t="s">
        <v>163</v>
      </c>
      <c r="E135" s="215" t="s">
        <v>682</v>
      </c>
      <c r="F135" s="216" t="s">
        <v>683</v>
      </c>
      <c r="G135" s="217" t="s">
        <v>304</v>
      </c>
      <c r="H135" s="218">
        <v>300</v>
      </c>
      <c r="I135" s="219"/>
      <c r="J135" s="220">
        <f>ROUND(I135*H135,2)</f>
        <v>0</v>
      </c>
      <c r="K135" s="216" t="s">
        <v>661</v>
      </c>
      <c r="L135" s="41"/>
      <c r="M135" s="221" t="s">
        <v>1</v>
      </c>
      <c r="N135" s="222" t="s">
        <v>40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5">
        <f>S135*H135</f>
        <v>0</v>
      </c>
      <c r="U135" s="206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82</v>
      </c>
      <c r="AT135" s="207" t="s">
        <v>163</v>
      </c>
      <c r="AU135" s="207" t="s">
        <v>84</v>
      </c>
      <c r="AY135" s="14" t="s">
        <v>155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82</v>
      </c>
      <c r="BK135" s="208">
        <f>ROUND(I135*H135,2)</f>
        <v>0</v>
      </c>
      <c r="BL135" s="14" t="s">
        <v>82</v>
      </c>
      <c r="BM135" s="207" t="s">
        <v>684</v>
      </c>
    </row>
    <row r="136" s="2" customFormat="1">
      <c r="A136" s="35"/>
      <c r="B136" s="36"/>
      <c r="C136" s="37"/>
      <c r="D136" s="209" t="s">
        <v>157</v>
      </c>
      <c r="E136" s="37"/>
      <c r="F136" s="210" t="s">
        <v>685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157</v>
      </c>
      <c r="AU136" s="14" t="s">
        <v>84</v>
      </c>
    </row>
    <row r="137" s="2" customFormat="1">
      <c r="A137" s="35"/>
      <c r="B137" s="36"/>
      <c r="C137" s="214" t="s">
        <v>180</v>
      </c>
      <c r="D137" s="214" t="s">
        <v>163</v>
      </c>
      <c r="E137" s="215" t="s">
        <v>686</v>
      </c>
      <c r="F137" s="216" t="s">
        <v>687</v>
      </c>
      <c r="G137" s="217" t="s">
        <v>304</v>
      </c>
      <c r="H137" s="218">
        <v>20</v>
      </c>
      <c r="I137" s="219"/>
      <c r="J137" s="220">
        <f>ROUND(I137*H137,2)</f>
        <v>0</v>
      </c>
      <c r="K137" s="216" t="s">
        <v>661</v>
      </c>
      <c r="L137" s="41"/>
      <c r="M137" s="221" t="s">
        <v>1</v>
      </c>
      <c r="N137" s="222" t="s">
        <v>40</v>
      </c>
      <c r="O137" s="88"/>
      <c r="P137" s="205">
        <f>O137*H137</f>
        <v>0</v>
      </c>
      <c r="Q137" s="205">
        <v>0.0036600000000000001</v>
      </c>
      <c r="R137" s="205">
        <f>Q137*H137</f>
        <v>0.073200000000000001</v>
      </c>
      <c r="S137" s="205">
        <v>0</v>
      </c>
      <c r="T137" s="205">
        <f>S137*H137</f>
        <v>0</v>
      </c>
      <c r="U137" s="206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82</v>
      </c>
      <c r="AT137" s="207" t="s">
        <v>163</v>
      </c>
      <c r="AU137" s="207" t="s">
        <v>84</v>
      </c>
      <c r="AY137" s="14" t="s">
        <v>155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82</v>
      </c>
      <c r="BK137" s="208">
        <f>ROUND(I137*H137,2)</f>
        <v>0</v>
      </c>
      <c r="BL137" s="14" t="s">
        <v>82</v>
      </c>
      <c r="BM137" s="207" t="s">
        <v>688</v>
      </c>
    </row>
    <row r="138" s="2" customFormat="1">
      <c r="A138" s="35"/>
      <c r="B138" s="36"/>
      <c r="C138" s="37"/>
      <c r="D138" s="209" t="s">
        <v>157</v>
      </c>
      <c r="E138" s="37"/>
      <c r="F138" s="210" t="s">
        <v>689</v>
      </c>
      <c r="G138" s="37"/>
      <c r="H138" s="37"/>
      <c r="I138" s="211"/>
      <c r="J138" s="37"/>
      <c r="K138" s="37"/>
      <c r="L138" s="41"/>
      <c r="M138" s="212"/>
      <c r="N138" s="213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157</v>
      </c>
      <c r="AU138" s="14" t="s">
        <v>84</v>
      </c>
    </row>
    <row r="139" s="2" customFormat="1" ht="21.75" customHeight="1">
      <c r="A139" s="35"/>
      <c r="B139" s="36"/>
      <c r="C139" s="195" t="s">
        <v>185</v>
      </c>
      <c r="D139" s="195" t="s">
        <v>150</v>
      </c>
      <c r="E139" s="196" t="s">
        <v>690</v>
      </c>
      <c r="F139" s="197" t="s">
        <v>691</v>
      </c>
      <c r="G139" s="198" t="s">
        <v>304</v>
      </c>
      <c r="H139" s="199">
        <v>30</v>
      </c>
      <c r="I139" s="200"/>
      <c r="J139" s="201">
        <f>ROUND(I139*H139,2)</f>
        <v>0</v>
      </c>
      <c r="K139" s="197" t="s">
        <v>661</v>
      </c>
      <c r="L139" s="202"/>
      <c r="M139" s="203" t="s">
        <v>1</v>
      </c>
      <c r="N139" s="204" t="s">
        <v>40</v>
      </c>
      <c r="O139" s="88"/>
      <c r="P139" s="205">
        <f>O139*H139</f>
        <v>0</v>
      </c>
      <c r="Q139" s="205">
        <v>0.0087500000000000008</v>
      </c>
      <c r="R139" s="205">
        <f>Q139*H139</f>
        <v>0.26250000000000001</v>
      </c>
      <c r="S139" s="205">
        <v>0</v>
      </c>
      <c r="T139" s="205">
        <f>S139*H139</f>
        <v>0</v>
      </c>
      <c r="U139" s="206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183</v>
      </c>
      <c r="AT139" s="207" t="s">
        <v>150</v>
      </c>
      <c r="AU139" s="207" t="s">
        <v>84</v>
      </c>
      <c r="AY139" s="14" t="s">
        <v>155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82</v>
      </c>
      <c r="BK139" s="208">
        <f>ROUND(I139*H139,2)</f>
        <v>0</v>
      </c>
      <c r="BL139" s="14" t="s">
        <v>183</v>
      </c>
      <c r="BM139" s="207" t="s">
        <v>692</v>
      </c>
    </row>
    <row r="140" s="2" customFormat="1">
      <c r="A140" s="35"/>
      <c r="B140" s="36"/>
      <c r="C140" s="37"/>
      <c r="D140" s="209" t="s">
        <v>157</v>
      </c>
      <c r="E140" s="37"/>
      <c r="F140" s="210" t="s">
        <v>691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157</v>
      </c>
      <c r="AU140" s="14" t="s">
        <v>84</v>
      </c>
    </row>
    <row r="141" s="2" customFormat="1" ht="16.5" customHeight="1">
      <c r="A141" s="35"/>
      <c r="B141" s="36"/>
      <c r="C141" s="214" t="s">
        <v>189</v>
      </c>
      <c r="D141" s="214" t="s">
        <v>163</v>
      </c>
      <c r="E141" s="215" t="s">
        <v>693</v>
      </c>
      <c r="F141" s="216" t="s">
        <v>694</v>
      </c>
      <c r="G141" s="217" t="s">
        <v>230</v>
      </c>
      <c r="H141" s="218">
        <v>15</v>
      </c>
      <c r="I141" s="219"/>
      <c r="J141" s="220">
        <f>ROUND(I141*H141,2)</f>
        <v>0</v>
      </c>
      <c r="K141" s="216" t="s">
        <v>661</v>
      </c>
      <c r="L141" s="41"/>
      <c r="M141" s="221" t="s">
        <v>1</v>
      </c>
      <c r="N141" s="222" t="s">
        <v>40</v>
      </c>
      <c r="O141" s="88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5">
        <f>S141*H141</f>
        <v>0</v>
      </c>
      <c r="U141" s="206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82</v>
      </c>
      <c r="AT141" s="207" t="s">
        <v>163</v>
      </c>
      <c r="AU141" s="207" t="s">
        <v>84</v>
      </c>
      <c r="AY141" s="14" t="s">
        <v>155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4" t="s">
        <v>82</v>
      </c>
      <c r="BK141" s="208">
        <f>ROUND(I141*H141,2)</f>
        <v>0</v>
      </c>
      <c r="BL141" s="14" t="s">
        <v>82</v>
      </c>
      <c r="BM141" s="207" t="s">
        <v>695</v>
      </c>
    </row>
    <row r="142" s="2" customFormat="1">
      <c r="A142" s="35"/>
      <c r="B142" s="36"/>
      <c r="C142" s="37"/>
      <c r="D142" s="209" t="s">
        <v>157</v>
      </c>
      <c r="E142" s="37"/>
      <c r="F142" s="210" t="s">
        <v>696</v>
      </c>
      <c r="G142" s="37"/>
      <c r="H142" s="37"/>
      <c r="I142" s="211"/>
      <c r="J142" s="37"/>
      <c r="K142" s="37"/>
      <c r="L142" s="41"/>
      <c r="M142" s="212"/>
      <c r="N142" s="213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157</v>
      </c>
      <c r="AU142" s="14" t="s">
        <v>84</v>
      </c>
    </row>
    <row r="143" s="2" customFormat="1">
      <c r="A143" s="35"/>
      <c r="B143" s="36"/>
      <c r="C143" s="37"/>
      <c r="D143" s="209" t="s">
        <v>245</v>
      </c>
      <c r="E143" s="37"/>
      <c r="F143" s="223" t="s">
        <v>697</v>
      </c>
      <c r="G143" s="37"/>
      <c r="H143" s="37"/>
      <c r="I143" s="211"/>
      <c r="J143" s="37"/>
      <c r="K143" s="37"/>
      <c r="L143" s="41"/>
      <c r="M143" s="224"/>
      <c r="N143" s="225"/>
      <c r="O143" s="226"/>
      <c r="P143" s="226"/>
      <c r="Q143" s="226"/>
      <c r="R143" s="226"/>
      <c r="S143" s="226"/>
      <c r="T143" s="226"/>
      <c r="U143" s="227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245</v>
      </c>
      <c r="AU143" s="14" t="s">
        <v>84</v>
      </c>
    </row>
    <row r="144" s="2" customFormat="1" ht="6.96" customHeight="1">
      <c r="A144" s="35"/>
      <c r="B144" s="63"/>
      <c r="C144" s="64"/>
      <c r="D144" s="64"/>
      <c r="E144" s="64"/>
      <c r="F144" s="64"/>
      <c r="G144" s="64"/>
      <c r="H144" s="64"/>
      <c r="I144" s="64"/>
      <c r="J144" s="64"/>
      <c r="K144" s="64"/>
      <c r="L144" s="41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sheet="1" autoFilter="0" formatColumns="0" formatRows="0" objects="1" scenarios="1" spinCount="100000" saltValue="wQPw71ZflGk0yte7qQLyhsEFGGh1vQM0fg5lT39g7Kcufmgzw+vsl+zlKATYet9WkU/ZNDyT6aDbpX2X6soVMQ==" hashValue="uq5cDpAb2AV7FU/A5Gwh4d+IWVUAC/sGf+qbTZpr05YViw/oWNq6sMv7rNecM3Rlvlfru+yleyyAC8NTFL5Wnw==" algorithmName="SHA-512" password="CC35"/>
  <autoFilter ref="C121:K14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126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zabezpečení a výstroje trati v úseku Ejpovice - Radnice (D3)</v>
      </c>
      <c r="F7" s="147"/>
      <c r="G7" s="147"/>
      <c r="H7" s="147"/>
      <c r="L7" s="17"/>
    </row>
    <row r="8" hidden="1" s="1" customFormat="1" ht="12" customHeight="1">
      <c r="B8" s="17"/>
      <c r="D8" s="147" t="s">
        <v>127</v>
      </c>
      <c r="L8" s="17"/>
    </row>
    <row r="9" hidden="1" s="2" customFormat="1" ht="16.5" customHeight="1">
      <c r="A9" s="35"/>
      <c r="B9" s="41"/>
      <c r="C9" s="35"/>
      <c r="D9" s="35"/>
      <c r="E9" s="148" t="s">
        <v>698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129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699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29. 4. 2021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ROUND((SUM(BE120:BE338)),  2)</f>
        <v>0</v>
      </c>
      <c r="G35" s="35"/>
      <c r="H35" s="35"/>
      <c r="I35" s="161">
        <v>0.20999999999999999</v>
      </c>
      <c r="J35" s="160">
        <f>ROUND(((SUM(BE120:BE338))*I35),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ROUND((SUM(BF120:BF338)),  2)</f>
        <v>0</v>
      </c>
      <c r="G36" s="35"/>
      <c r="H36" s="35"/>
      <c r="I36" s="161">
        <v>0.14999999999999999</v>
      </c>
      <c r="J36" s="160">
        <f>ROUND(((SUM(BF120:BF338))*I36),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ROUND((SUM(BG120:BG338)),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ROUND((SUM(BH120:BH338)),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ROUND((SUM(BI120:BI338)),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zabezpečení a výstroje trati v úseku Ejpovice - Radnice (D3)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127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698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129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02.1 - Zabezpečovací zařízení PZS km 16,006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úsek Ejpovice - Radnice</v>
      </c>
      <c r="G91" s="37"/>
      <c r="H91" s="37"/>
      <c r="I91" s="29" t="s">
        <v>22</v>
      </c>
      <c r="J91" s="76" t="str">
        <f>IF(J14="","",J14)</f>
        <v>29. 4. 2021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132</v>
      </c>
      <c r="D96" s="182"/>
      <c r="E96" s="182"/>
      <c r="F96" s="182"/>
      <c r="G96" s="182"/>
      <c r="H96" s="182"/>
      <c r="I96" s="182"/>
      <c r="J96" s="183" t="s">
        <v>133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134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135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136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Oprava zabezpečení a výstroje trati v úseku Ejpovice - Radnice (D3)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127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698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129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02.1 - Zabezpečovací zařízení PZS km 16,006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úsek Ejpovice - Radnice</v>
      </c>
      <c r="G114" s="37"/>
      <c r="H114" s="37"/>
      <c r="I114" s="29" t="s">
        <v>22</v>
      </c>
      <c r="J114" s="76" t="str">
        <f>IF(J14="","",J14)</f>
        <v>29. 4. 2021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137</v>
      </c>
      <c r="D119" s="188" t="s">
        <v>60</v>
      </c>
      <c r="E119" s="188" t="s">
        <v>56</v>
      </c>
      <c r="F119" s="188" t="s">
        <v>57</v>
      </c>
      <c r="G119" s="188" t="s">
        <v>138</v>
      </c>
      <c r="H119" s="188" t="s">
        <v>139</v>
      </c>
      <c r="I119" s="188" t="s">
        <v>140</v>
      </c>
      <c r="J119" s="188" t="s">
        <v>133</v>
      </c>
      <c r="K119" s="189" t="s">
        <v>141</v>
      </c>
      <c r="L119" s="190"/>
      <c r="M119" s="97" t="s">
        <v>1</v>
      </c>
      <c r="N119" s="98" t="s">
        <v>39</v>
      </c>
      <c r="O119" s="98" t="s">
        <v>142</v>
      </c>
      <c r="P119" s="98" t="s">
        <v>143</v>
      </c>
      <c r="Q119" s="98" t="s">
        <v>144</v>
      </c>
      <c r="R119" s="98" t="s">
        <v>145</v>
      </c>
      <c r="S119" s="98" t="s">
        <v>146</v>
      </c>
      <c r="T119" s="98" t="s">
        <v>147</v>
      </c>
      <c r="U119" s="99" t="s">
        <v>148</v>
      </c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149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SUM(P121:P338)</f>
        <v>0</v>
      </c>
      <c r="Q120" s="101"/>
      <c r="R120" s="193">
        <f>SUM(R121:R338)</f>
        <v>0</v>
      </c>
      <c r="S120" s="101"/>
      <c r="T120" s="193">
        <f>SUM(T121:T338)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135</v>
      </c>
      <c r="BK120" s="194">
        <f>SUM(BK121:BK338)</f>
        <v>0</v>
      </c>
    </row>
    <row r="121" s="2" customFormat="1" ht="21.75" customHeight="1">
      <c r="A121" s="35"/>
      <c r="B121" s="36"/>
      <c r="C121" s="195" t="s">
        <v>84</v>
      </c>
      <c r="D121" s="195" t="s">
        <v>150</v>
      </c>
      <c r="E121" s="196" t="s">
        <v>700</v>
      </c>
      <c r="F121" s="197" t="s">
        <v>701</v>
      </c>
      <c r="G121" s="198" t="s">
        <v>160</v>
      </c>
      <c r="H121" s="199">
        <v>3</v>
      </c>
      <c r="I121" s="200"/>
      <c r="J121" s="201">
        <f>ROUND(I121*H121,2)</f>
        <v>0</v>
      </c>
      <c r="K121" s="197" t="s">
        <v>154</v>
      </c>
      <c r="L121" s="202"/>
      <c r="M121" s="203" t="s">
        <v>1</v>
      </c>
      <c r="N121" s="204" t="s">
        <v>40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5">
        <f>S121*H121</f>
        <v>0</v>
      </c>
      <c r="U121" s="206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84</v>
      </c>
      <c r="AT121" s="207" t="s">
        <v>150</v>
      </c>
      <c r="AU121" s="207" t="s">
        <v>75</v>
      </c>
      <c r="AY121" s="14" t="s">
        <v>155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82</v>
      </c>
      <c r="BK121" s="208">
        <f>ROUND(I121*H121,2)</f>
        <v>0</v>
      </c>
      <c r="BL121" s="14" t="s">
        <v>82</v>
      </c>
      <c r="BM121" s="207" t="s">
        <v>702</v>
      </c>
    </row>
    <row r="122" s="2" customFormat="1">
      <c r="A122" s="35"/>
      <c r="B122" s="36"/>
      <c r="C122" s="37"/>
      <c r="D122" s="209" t="s">
        <v>157</v>
      </c>
      <c r="E122" s="37"/>
      <c r="F122" s="210" t="s">
        <v>701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8"/>
      <c r="U122" s="89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157</v>
      </c>
      <c r="AU122" s="14" t="s">
        <v>75</v>
      </c>
    </row>
    <row r="123" s="2" customFormat="1" ht="16.5" customHeight="1">
      <c r="A123" s="35"/>
      <c r="B123" s="36"/>
      <c r="C123" s="214" t="s">
        <v>162</v>
      </c>
      <c r="D123" s="214" t="s">
        <v>163</v>
      </c>
      <c r="E123" s="215" t="s">
        <v>703</v>
      </c>
      <c r="F123" s="216" t="s">
        <v>704</v>
      </c>
      <c r="G123" s="217" t="s">
        <v>160</v>
      </c>
      <c r="H123" s="218">
        <v>1</v>
      </c>
      <c r="I123" s="219"/>
      <c r="J123" s="220">
        <f>ROUND(I123*H123,2)</f>
        <v>0</v>
      </c>
      <c r="K123" s="216" t="s">
        <v>154</v>
      </c>
      <c r="L123" s="41"/>
      <c r="M123" s="221" t="s">
        <v>1</v>
      </c>
      <c r="N123" s="222" t="s">
        <v>40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5">
        <f>S123*H123</f>
        <v>0</v>
      </c>
      <c r="U123" s="206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82</v>
      </c>
      <c r="AT123" s="207" t="s">
        <v>163</v>
      </c>
      <c r="AU123" s="207" t="s">
        <v>75</v>
      </c>
      <c r="AY123" s="14" t="s">
        <v>155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82</v>
      </c>
      <c r="BK123" s="208">
        <f>ROUND(I123*H123,2)</f>
        <v>0</v>
      </c>
      <c r="BL123" s="14" t="s">
        <v>82</v>
      </c>
      <c r="BM123" s="207" t="s">
        <v>705</v>
      </c>
    </row>
    <row r="124" s="2" customFormat="1">
      <c r="A124" s="35"/>
      <c r="B124" s="36"/>
      <c r="C124" s="37"/>
      <c r="D124" s="209" t="s">
        <v>157</v>
      </c>
      <c r="E124" s="37"/>
      <c r="F124" s="210" t="s">
        <v>706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157</v>
      </c>
      <c r="AU124" s="14" t="s">
        <v>75</v>
      </c>
    </row>
    <row r="125" s="2" customFormat="1" ht="16.5" customHeight="1">
      <c r="A125" s="35"/>
      <c r="B125" s="36"/>
      <c r="C125" s="214" t="s">
        <v>168</v>
      </c>
      <c r="D125" s="214" t="s">
        <v>163</v>
      </c>
      <c r="E125" s="215" t="s">
        <v>707</v>
      </c>
      <c r="F125" s="216" t="s">
        <v>708</v>
      </c>
      <c r="G125" s="217" t="s">
        <v>160</v>
      </c>
      <c r="H125" s="218">
        <v>3</v>
      </c>
      <c r="I125" s="219"/>
      <c r="J125" s="220">
        <f>ROUND(I125*H125,2)</f>
        <v>0</v>
      </c>
      <c r="K125" s="216" t="s">
        <v>154</v>
      </c>
      <c r="L125" s="41"/>
      <c r="M125" s="221" t="s">
        <v>1</v>
      </c>
      <c r="N125" s="222" t="s">
        <v>40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5">
        <f>S125*H125</f>
        <v>0</v>
      </c>
      <c r="U125" s="206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82</v>
      </c>
      <c r="AT125" s="207" t="s">
        <v>163</v>
      </c>
      <c r="AU125" s="207" t="s">
        <v>75</v>
      </c>
      <c r="AY125" s="14" t="s">
        <v>155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82</v>
      </c>
      <c r="BK125" s="208">
        <f>ROUND(I125*H125,2)</f>
        <v>0</v>
      </c>
      <c r="BL125" s="14" t="s">
        <v>82</v>
      </c>
      <c r="BM125" s="207" t="s">
        <v>709</v>
      </c>
    </row>
    <row r="126" s="2" customFormat="1">
      <c r="A126" s="35"/>
      <c r="B126" s="36"/>
      <c r="C126" s="37"/>
      <c r="D126" s="209" t="s">
        <v>157</v>
      </c>
      <c r="E126" s="37"/>
      <c r="F126" s="210" t="s">
        <v>710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157</v>
      </c>
      <c r="AU126" s="14" t="s">
        <v>75</v>
      </c>
    </row>
    <row r="127" s="2" customFormat="1">
      <c r="A127" s="35"/>
      <c r="B127" s="36"/>
      <c r="C127" s="195" t="s">
        <v>172</v>
      </c>
      <c r="D127" s="195" t="s">
        <v>150</v>
      </c>
      <c r="E127" s="196" t="s">
        <v>711</v>
      </c>
      <c r="F127" s="197" t="s">
        <v>712</v>
      </c>
      <c r="G127" s="198" t="s">
        <v>160</v>
      </c>
      <c r="H127" s="199">
        <v>1</v>
      </c>
      <c r="I127" s="200"/>
      <c r="J127" s="201">
        <f>ROUND(I127*H127,2)</f>
        <v>0</v>
      </c>
      <c r="K127" s="197" t="s">
        <v>154</v>
      </c>
      <c r="L127" s="202"/>
      <c r="M127" s="203" t="s">
        <v>1</v>
      </c>
      <c r="N127" s="204" t="s">
        <v>40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5">
        <f>S127*H127</f>
        <v>0</v>
      </c>
      <c r="U127" s="206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183</v>
      </c>
      <c r="AT127" s="207" t="s">
        <v>150</v>
      </c>
      <c r="AU127" s="207" t="s">
        <v>75</v>
      </c>
      <c r="AY127" s="14" t="s">
        <v>155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82</v>
      </c>
      <c r="BK127" s="208">
        <f>ROUND(I127*H127,2)</f>
        <v>0</v>
      </c>
      <c r="BL127" s="14" t="s">
        <v>183</v>
      </c>
      <c r="BM127" s="207" t="s">
        <v>713</v>
      </c>
    </row>
    <row r="128" s="2" customFormat="1">
      <c r="A128" s="35"/>
      <c r="B128" s="36"/>
      <c r="C128" s="37"/>
      <c r="D128" s="209" t="s">
        <v>157</v>
      </c>
      <c r="E128" s="37"/>
      <c r="F128" s="210" t="s">
        <v>712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157</v>
      </c>
      <c r="AU128" s="14" t="s">
        <v>75</v>
      </c>
    </row>
    <row r="129" s="2" customFormat="1" ht="16.5" customHeight="1">
      <c r="A129" s="35"/>
      <c r="B129" s="36"/>
      <c r="C129" s="214" t="s">
        <v>176</v>
      </c>
      <c r="D129" s="214" t="s">
        <v>163</v>
      </c>
      <c r="E129" s="215" t="s">
        <v>714</v>
      </c>
      <c r="F129" s="216" t="s">
        <v>715</v>
      </c>
      <c r="G129" s="217" t="s">
        <v>160</v>
      </c>
      <c r="H129" s="218">
        <v>1</v>
      </c>
      <c r="I129" s="219"/>
      <c r="J129" s="220">
        <f>ROUND(I129*H129,2)</f>
        <v>0</v>
      </c>
      <c r="K129" s="216" t="s">
        <v>154</v>
      </c>
      <c r="L129" s="41"/>
      <c r="M129" s="221" t="s">
        <v>1</v>
      </c>
      <c r="N129" s="222" t="s">
        <v>40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5">
        <f>S129*H129</f>
        <v>0</v>
      </c>
      <c r="U129" s="206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82</v>
      </c>
      <c r="AT129" s="207" t="s">
        <v>163</v>
      </c>
      <c r="AU129" s="207" t="s">
        <v>75</v>
      </c>
      <c r="AY129" s="14" t="s">
        <v>155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82</v>
      </c>
      <c r="BK129" s="208">
        <f>ROUND(I129*H129,2)</f>
        <v>0</v>
      </c>
      <c r="BL129" s="14" t="s">
        <v>82</v>
      </c>
      <c r="BM129" s="207" t="s">
        <v>716</v>
      </c>
    </row>
    <row r="130" s="2" customFormat="1">
      <c r="A130" s="35"/>
      <c r="B130" s="36"/>
      <c r="C130" s="37"/>
      <c r="D130" s="209" t="s">
        <v>157</v>
      </c>
      <c r="E130" s="37"/>
      <c r="F130" s="210" t="s">
        <v>717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157</v>
      </c>
      <c r="AU130" s="14" t="s">
        <v>75</v>
      </c>
    </row>
    <row r="131" s="2" customFormat="1" ht="44.25" customHeight="1">
      <c r="A131" s="35"/>
      <c r="B131" s="36"/>
      <c r="C131" s="195" t="s">
        <v>180</v>
      </c>
      <c r="D131" s="195" t="s">
        <v>150</v>
      </c>
      <c r="E131" s="196" t="s">
        <v>151</v>
      </c>
      <c r="F131" s="197" t="s">
        <v>152</v>
      </c>
      <c r="G131" s="198" t="s">
        <v>153</v>
      </c>
      <c r="H131" s="199">
        <v>1</v>
      </c>
      <c r="I131" s="200"/>
      <c r="J131" s="201">
        <f>ROUND(I131*H131,2)</f>
        <v>0</v>
      </c>
      <c r="K131" s="197" t="s">
        <v>154</v>
      </c>
      <c r="L131" s="202"/>
      <c r="M131" s="203" t="s">
        <v>1</v>
      </c>
      <c r="N131" s="204" t="s">
        <v>40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5">
        <f>S131*H131</f>
        <v>0</v>
      </c>
      <c r="U131" s="206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84</v>
      </c>
      <c r="AT131" s="207" t="s">
        <v>150</v>
      </c>
      <c r="AU131" s="207" t="s">
        <v>75</v>
      </c>
      <c r="AY131" s="14" t="s">
        <v>155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82</v>
      </c>
      <c r="BK131" s="208">
        <f>ROUND(I131*H131,2)</f>
        <v>0</v>
      </c>
      <c r="BL131" s="14" t="s">
        <v>82</v>
      </c>
      <c r="BM131" s="207" t="s">
        <v>718</v>
      </c>
    </row>
    <row r="132" s="2" customFormat="1">
      <c r="A132" s="35"/>
      <c r="B132" s="36"/>
      <c r="C132" s="37"/>
      <c r="D132" s="209" t="s">
        <v>157</v>
      </c>
      <c r="E132" s="37"/>
      <c r="F132" s="210" t="s">
        <v>152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157</v>
      </c>
      <c r="AU132" s="14" t="s">
        <v>75</v>
      </c>
    </row>
    <row r="133" s="2" customFormat="1" ht="44.25" customHeight="1">
      <c r="A133" s="35"/>
      <c r="B133" s="36"/>
      <c r="C133" s="195" t="s">
        <v>185</v>
      </c>
      <c r="D133" s="195" t="s">
        <v>150</v>
      </c>
      <c r="E133" s="196" t="s">
        <v>158</v>
      </c>
      <c r="F133" s="197" t="s">
        <v>159</v>
      </c>
      <c r="G133" s="198" t="s">
        <v>160</v>
      </c>
      <c r="H133" s="199">
        <v>20</v>
      </c>
      <c r="I133" s="200"/>
      <c r="J133" s="201">
        <f>ROUND(I133*H133,2)</f>
        <v>0</v>
      </c>
      <c r="K133" s="197" t="s">
        <v>154</v>
      </c>
      <c r="L133" s="202"/>
      <c r="M133" s="203" t="s">
        <v>1</v>
      </c>
      <c r="N133" s="204" t="s">
        <v>40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5">
        <f>S133*H133</f>
        <v>0</v>
      </c>
      <c r="U133" s="206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84</v>
      </c>
      <c r="AT133" s="207" t="s">
        <v>150</v>
      </c>
      <c r="AU133" s="207" t="s">
        <v>75</v>
      </c>
      <c r="AY133" s="14" t="s">
        <v>155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82</v>
      </c>
      <c r="BK133" s="208">
        <f>ROUND(I133*H133,2)</f>
        <v>0</v>
      </c>
      <c r="BL133" s="14" t="s">
        <v>82</v>
      </c>
      <c r="BM133" s="207" t="s">
        <v>719</v>
      </c>
    </row>
    <row r="134" s="2" customFormat="1">
      <c r="A134" s="35"/>
      <c r="B134" s="36"/>
      <c r="C134" s="37"/>
      <c r="D134" s="209" t="s">
        <v>157</v>
      </c>
      <c r="E134" s="37"/>
      <c r="F134" s="210" t="s">
        <v>159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157</v>
      </c>
      <c r="AU134" s="14" t="s">
        <v>75</v>
      </c>
    </row>
    <row r="135" s="2" customFormat="1" ht="21.75" customHeight="1">
      <c r="A135" s="35"/>
      <c r="B135" s="36"/>
      <c r="C135" s="214" t="s">
        <v>189</v>
      </c>
      <c r="D135" s="214" t="s">
        <v>163</v>
      </c>
      <c r="E135" s="215" t="s">
        <v>164</v>
      </c>
      <c r="F135" s="216" t="s">
        <v>165</v>
      </c>
      <c r="G135" s="217" t="s">
        <v>160</v>
      </c>
      <c r="H135" s="218">
        <v>20</v>
      </c>
      <c r="I135" s="219"/>
      <c r="J135" s="220">
        <f>ROUND(I135*H135,2)</f>
        <v>0</v>
      </c>
      <c r="K135" s="216" t="s">
        <v>154</v>
      </c>
      <c r="L135" s="41"/>
      <c r="M135" s="221" t="s">
        <v>1</v>
      </c>
      <c r="N135" s="222" t="s">
        <v>40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5">
        <f>S135*H135</f>
        <v>0</v>
      </c>
      <c r="U135" s="206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82</v>
      </c>
      <c r="AT135" s="207" t="s">
        <v>163</v>
      </c>
      <c r="AU135" s="207" t="s">
        <v>75</v>
      </c>
      <c r="AY135" s="14" t="s">
        <v>155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82</v>
      </c>
      <c r="BK135" s="208">
        <f>ROUND(I135*H135,2)</f>
        <v>0</v>
      </c>
      <c r="BL135" s="14" t="s">
        <v>82</v>
      </c>
      <c r="BM135" s="207" t="s">
        <v>720</v>
      </c>
    </row>
    <row r="136" s="2" customFormat="1">
      <c r="A136" s="35"/>
      <c r="B136" s="36"/>
      <c r="C136" s="37"/>
      <c r="D136" s="209" t="s">
        <v>157</v>
      </c>
      <c r="E136" s="37"/>
      <c r="F136" s="210" t="s">
        <v>167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157</v>
      </c>
      <c r="AU136" s="14" t="s">
        <v>75</v>
      </c>
    </row>
    <row r="137" s="2" customFormat="1">
      <c r="A137" s="35"/>
      <c r="B137" s="36"/>
      <c r="C137" s="195" t="s">
        <v>642</v>
      </c>
      <c r="D137" s="195" t="s">
        <v>150</v>
      </c>
      <c r="E137" s="196" t="s">
        <v>721</v>
      </c>
      <c r="F137" s="197" t="s">
        <v>722</v>
      </c>
      <c r="G137" s="198" t="s">
        <v>160</v>
      </c>
      <c r="H137" s="199">
        <v>20</v>
      </c>
      <c r="I137" s="200"/>
      <c r="J137" s="201">
        <f>ROUND(I137*H137,2)</f>
        <v>0</v>
      </c>
      <c r="K137" s="197" t="s">
        <v>154</v>
      </c>
      <c r="L137" s="202"/>
      <c r="M137" s="203" t="s">
        <v>1</v>
      </c>
      <c r="N137" s="204" t="s">
        <v>40</v>
      </c>
      <c r="O137" s="88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5">
        <f>S137*H137</f>
        <v>0</v>
      </c>
      <c r="U137" s="206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183</v>
      </c>
      <c r="AT137" s="207" t="s">
        <v>150</v>
      </c>
      <c r="AU137" s="207" t="s">
        <v>75</v>
      </c>
      <c r="AY137" s="14" t="s">
        <v>155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82</v>
      </c>
      <c r="BK137" s="208">
        <f>ROUND(I137*H137,2)</f>
        <v>0</v>
      </c>
      <c r="BL137" s="14" t="s">
        <v>183</v>
      </c>
      <c r="BM137" s="207" t="s">
        <v>723</v>
      </c>
    </row>
    <row r="138" s="2" customFormat="1">
      <c r="A138" s="35"/>
      <c r="B138" s="36"/>
      <c r="C138" s="37"/>
      <c r="D138" s="209" t="s">
        <v>157</v>
      </c>
      <c r="E138" s="37"/>
      <c r="F138" s="210" t="s">
        <v>722</v>
      </c>
      <c r="G138" s="37"/>
      <c r="H138" s="37"/>
      <c r="I138" s="211"/>
      <c r="J138" s="37"/>
      <c r="K138" s="37"/>
      <c r="L138" s="41"/>
      <c r="M138" s="212"/>
      <c r="N138" s="213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157</v>
      </c>
      <c r="AU138" s="14" t="s">
        <v>75</v>
      </c>
    </row>
    <row r="139" s="2" customFormat="1" ht="16.5" customHeight="1">
      <c r="A139" s="35"/>
      <c r="B139" s="36"/>
      <c r="C139" s="214" t="s">
        <v>193</v>
      </c>
      <c r="D139" s="214" t="s">
        <v>163</v>
      </c>
      <c r="E139" s="215" t="s">
        <v>169</v>
      </c>
      <c r="F139" s="216" t="s">
        <v>170</v>
      </c>
      <c r="G139" s="217" t="s">
        <v>160</v>
      </c>
      <c r="H139" s="218">
        <v>20</v>
      </c>
      <c r="I139" s="219"/>
      <c r="J139" s="220">
        <f>ROUND(I139*H139,2)</f>
        <v>0</v>
      </c>
      <c r="K139" s="216" t="s">
        <v>154</v>
      </c>
      <c r="L139" s="41"/>
      <c r="M139" s="221" t="s">
        <v>1</v>
      </c>
      <c r="N139" s="222" t="s">
        <v>40</v>
      </c>
      <c r="O139" s="88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5">
        <f>S139*H139</f>
        <v>0</v>
      </c>
      <c r="U139" s="206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82</v>
      </c>
      <c r="AT139" s="207" t="s">
        <v>163</v>
      </c>
      <c r="AU139" s="207" t="s">
        <v>75</v>
      </c>
      <c r="AY139" s="14" t="s">
        <v>155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82</v>
      </c>
      <c r="BK139" s="208">
        <f>ROUND(I139*H139,2)</f>
        <v>0</v>
      </c>
      <c r="BL139" s="14" t="s">
        <v>82</v>
      </c>
      <c r="BM139" s="207" t="s">
        <v>724</v>
      </c>
    </row>
    <row r="140" s="2" customFormat="1">
      <c r="A140" s="35"/>
      <c r="B140" s="36"/>
      <c r="C140" s="37"/>
      <c r="D140" s="209" t="s">
        <v>157</v>
      </c>
      <c r="E140" s="37"/>
      <c r="F140" s="210" t="s">
        <v>170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157</v>
      </c>
      <c r="AU140" s="14" t="s">
        <v>75</v>
      </c>
    </row>
    <row r="141" s="2" customFormat="1">
      <c r="A141" s="35"/>
      <c r="B141" s="36"/>
      <c r="C141" s="195" t="s">
        <v>198</v>
      </c>
      <c r="D141" s="195" t="s">
        <v>150</v>
      </c>
      <c r="E141" s="196" t="s">
        <v>181</v>
      </c>
      <c r="F141" s="197" t="s">
        <v>182</v>
      </c>
      <c r="G141" s="198" t="s">
        <v>160</v>
      </c>
      <c r="H141" s="199">
        <v>1</v>
      </c>
      <c r="I141" s="200"/>
      <c r="J141" s="201">
        <f>ROUND(I141*H141,2)</f>
        <v>0</v>
      </c>
      <c r="K141" s="197" t="s">
        <v>154</v>
      </c>
      <c r="L141" s="202"/>
      <c r="M141" s="203" t="s">
        <v>1</v>
      </c>
      <c r="N141" s="204" t="s">
        <v>40</v>
      </c>
      <c r="O141" s="88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5">
        <f>S141*H141</f>
        <v>0</v>
      </c>
      <c r="U141" s="206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183</v>
      </c>
      <c r="AT141" s="207" t="s">
        <v>150</v>
      </c>
      <c r="AU141" s="207" t="s">
        <v>75</v>
      </c>
      <c r="AY141" s="14" t="s">
        <v>155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4" t="s">
        <v>82</v>
      </c>
      <c r="BK141" s="208">
        <f>ROUND(I141*H141,2)</f>
        <v>0</v>
      </c>
      <c r="BL141" s="14" t="s">
        <v>183</v>
      </c>
      <c r="BM141" s="207" t="s">
        <v>725</v>
      </c>
    </row>
    <row r="142" s="2" customFormat="1">
      <c r="A142" s="35"/>
      <c r="B142" s="36"/>
      <c r="C142" s="37"/>
      <c r="D142" s="209" t="s">
        <v>157</v>
      </c>
      <c r="E142" s="37"/>
      <c r="F142" s="210" t="s">
        <v>182</v>
      </c>
      <c r="G142" s="37"/>
      <c r="H142" s="37"/>
      <c r="I142" s="211"/>
      <c r="J142" s="37"/>
      <c r="K142" s="37"/>
      <c r="L142" s="41"/>
      <c r="M142" s="212"/>
      <c r="N142" s="213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157</v>
      </c>
      <c r="AU142" s="14" t="s">
        <v>75</v>
      </c>
    </row>
    <row r="143" s="2" customFormat="1" ht="16.5" customHeight="1">
      <c r="A143" s="35"/>
      <c r="B143" s="36"/>
      <c r="C143" s="195" t="s">
        <v>202</v>
      </c>
      <c r="D143" s="195" t="s">
        <v>150</v>
      </c>
      <c r="E143" s="196" t="s">
        <v>186</v>
      </c>
      <c r="F143" s="197" t="s">
        <v>187</v>
      </c>
      <c r="G143" s="198" t="s">
        <v>160</v>
      </c>
      <c r="H143" s="199">
        <v>1</v>
      </c>
      <c r="I143" s="200"/>
      <c r="J143" s="201">
        <f>ROUND(I143*H143,2)</f>
        <v>0</v>
      </c>
      <c r="K143" s="197" t="s">
        <v>154</v>
      </c>
      <c r="L143" s="202"/>
      <c r="M143" s="203" t="s">
        <v>1</v>
      </c>
      <c r="N143" s="204" t="s">
        <v>40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5">
        <f>S143*H143</f>
        <v>0</v>
      </c>
      <c r="U143" s="206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84</v>
      </c>
      <c r="AT143" s="207" t="s">
        <v>150</v>
      </c>
      <c r="AU143" s="207" t="s">
        <v>75</v>
      </c>
      <c r="AY143" s="14" t="s">
        <v>155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82</v>
      </c>
      <c r="BK143" s="208">
        <f>ROUND(I143*H143,2)</f>
        <v>0</v>
      </c>
      <c r="BL143" s="14" t="s">
        <v>82</v>
      </c>
      <c r="BM143" s="207" t="s">
        <v>726</v>
      </c>
    </row>
    <row r="144" s="2" customFormat="1">
      <c r="A144" s="35"/>
      <c r="B144" s="36"/>
      <c r="C144" s="37"/>
      <c r="D144" s="209" t="s">
        <v>157</v>
      </c>
      <c r="E144" s="37"/>
      <c r="F144" s="210" t="s">
        <v>187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8"/>
      <c r="U144" s="89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157</v>
      </c>
      <c r="AU144" s="14" t="s">
        <v>75</v>
      </c>
    </row>
    <row r="145" s="2" customFormat="1" ht="16.5" customHeight="1">
      <c r="A145" s="35"/>
      <c r="B145" s="36"/>
      <c r="C145" s="195" t="s">
        <v>207</v>
      </c>
      <c r="D145" s="195" t="s">
        <v>150</v>
      </c>
      <c r="E145" s="196" t="s">
        <v>190</v>
      </c>
      <c r="F145" s="197" t="s">
        <v>191</v>
      </c>
      <c r="G145" s="198" t="s">
        <v>160</v>
      </c>
      <c r="H145" s="199">
        <v>1</v>
      </c>
      <c r="I145" s="200"/>
      <c r="J145" s="201">
        <f>ROUND(I145*H145,2)</f>
        <v>0</v>
      </c>
      <c r="K145" s="197" t="s">
        <v>154</v>
      </c>
      <c r="L145" s="202"/>
      <c r="M145" s="203" t="s">
        <v>1</v>
      </c>
      <c r="N145" s="204" t="s">
        <v>40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5">
        <f>S145*H145</f>
        <v>0</v>
      </c>
      <c r="U145" s="206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84</v>
      </c>
      <c r="AT145" s="207" t="s">
        <v>150</v>
      </c>
      <c r="AU145" s="207" t="s">
        <v>75</v>
      </c>
      <c r="AY145" s="14" t="s">
        <v>155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82</v>
      </c>
      <c r="BK145" s="208">
        <f>ROUND(I145*H145,2)</f>
        <v>0</v>
      </c>
      <c r="BL145" s="14" t="s">
        <v>82</v>
      </c>
      <c r="BM145" s="207" t="s">
        <v>727</v>
      </c>
    </row>
    <row r="146" s="2" customFormat="1">
      <c r="A146" s="35"/>
      <c r="B146" s="36"/>
      <c r="C146" s="37"/>
      <c r="D146" s="209" t="s">
        <v>157</v>
      </c>
      <c r="E146" s="37"/>
      <c r="F146" s="210" t="s">
        <v>191</v>
      </c>
      <c r="G146" s="37"/>
      <c r="H146" s="37"/>
      <c r="I146" s="211"/>
      <c r="J146" s="37"/>
      <c r="K146" s="37"/>
      <c r="L146" s="41"/>
      <c r="M146" s="212"/>
      <c r="N146" s="213"/>
      <c r="O146" s="88"/>
      <c r="P146" s="88"/>
      <c r="Q146" s="88"/>
      <c r="R146" s="88"/>
      <c r="S146" s="88"/>
      <c r="T146" s="88"/>
      <c r="U146" s="89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157</v>
      </c>
      <c r="AU146" s="14" t="s">
        <v>75</v>
      </c>
    </row>
    <row r="147" s="2" customFormat="1" ht="21.75" customHeight="1">
      <c r="A147" s="35"/>
      <c r="B147" s="36"/>
      <c r="C147" s="214" t="s">
        <v>211</v>
      </c>
      <c r="D147" s="214" t="s">
        <v>163</v>
      </c>
      <c r="E147" s="215" t="s">
        <v>194</v>
      </c>
      <c r="F147" s="216" t="s">
        <v>195</v>
      </c>
      <c r="G147" s="217" t="s">
        <v>160</v>
      </c>
      <c r="H147" s="218">
        <v>1</v>
      </c>
      <c r="I147" s="219"/>
      <c r="J147" s="220">
        <f>ROUND(I147*H147,2)</f>
        <v>0</v>
      </c>
      <c r="K147" s="216" t="s">
        <v>154</v>
      </c>
      <c r="L147" s="41"/>
      <c r="M147" s="221" t="s">
        <v>1</v>
      </c>
      <c r="N147" s="222" t="s">
        <v>40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5">
        <f>S147*H147</f>
        <v>0</v>
      </c>
      <c r="U147" s="206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82</v>
      </c>
      <c r="AT147" s="207" t="s">
        <v>163</v>
      </c>
      <c r="AU147" s="207" t="s">
        <v>75</v>
      </c>
      <c r="AY147" s="14" t="s">
        <v>155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82</v>
      </c>
      <c r="BK147" s="208">
        <f>ROUND(I147*H147,2)</f>
        <v>0</v>
      </c>
      <c r="BL147" s="14" t="s">
        <v>82</v>
      </c>
      <c r="BM147" s="207" t="s">
        <v>728</v>
      </c>
    </row>
    <row r="148" s="2" customFormat="1">
      <c r="A148" s="35"/>
      <c r="B148" s="36"/>
      <c r="C148" s="37"/>
      <c r="D148" s="209" t="s">
        <v>157</v>
      </c>
      <c r="E148" s="37"/>
      <c r="F148" s="210" t="s">
        <v>197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8"/>
      <c r="U148" s="89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157</v>
      </c>
      <c r="AU148" s="14" t="s">
        <v>75</v>
      </c>
    </row>
    <row r="149" s="2" customFormat="1" ht="16.5" customHeight="1">
      <c r="A149" s="35"/>
      <c r="B149" s="36"/>
      <c r="C149" s="214" t="s">
        <v>8</v>
      </c>
      <c r="D149" s="214" t="s">
        <v>163</v>
      </c>
      <c r="E149" s="215" t="s">
        <v>203</v>
      </c>
      <c r="F149" s="216" t="s">
        <v>204</v>
      </c>
      <c r="G149" s="217" t="s">
        <v>160</v>
      </c>
      <c r="H149" s="218">
        <v>1</v>
      </c>
      <c r="I149" s="219"/>
      <c r="J149" s="220">
        <f>ROUND(I149*H149,2)</f>
        <v>0</v>
      </c>
      <c r="K149" s="216" t="s">
        <v>154</v>
      </c>
      <c r="L149" s="41"/>
      <c r="M149" s="221" t="s">
        <v>1</v>
      </c>
      <c r="N149" s="222" t="s">
        <v>40</v>
      </c>
      <c r="O149" s="88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5">
        <f>S149*H149</f>
        <v>0</v>
      </c>
      <c r="U149" s="206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82</v>
      </c>
      <c r="AT149" s="207" t="s">
        <v>163</v>
      </c>
      <c r="AU149" s="207" t="s">
        <v>75</v>
      </c>
      <c r="AY149" s="14" t="s">
        <v>155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4" t="s">
        <v>82</v>
      </c>
      <c r="BK149" s="208">
        <f>ROUND(I149*H149,2)</f>
        <v>0</v>
      </c>
      <c r="BL149" s="14" t="s">
        <v>82</v>
      </c>
      <c r="BM149" s="207" t="s">
        <v>729</v>
      </c>
    </row>
    <row r="150" s="2" customFormat="1">
      <c r="A150" s="35"/>
      <c r="B150" s="36"/>
      <c r="C150" s="37"/>
      <c r="D150" s="209" t="s">
        <v>157</v>
      </c>
      <c r="E150" s="37"/>
      <c r="F150" s="210" t="s">
        <v>206</v>
      </c>
      <c r="G150" s="37"/>
      <c r="H150" s="37"/>
      <c r="I150" s="211"/>
      <c r="J150" s="37"/>
      <c r="K150" s="37"/>
      <c r="L150" s="41"/>
      <c r="M150" s="212"/>
      <c r="N150" s="213"/>
      <c r="O150" s="88"/>
      <c r="P150" s="88"/>
      <c r="Q150" s="88"/>
      <c r="R150" s="88"/>
      <c r="S150" s="88"/>
      <c r="T150" s="88"/>
      <c r="U150" s="89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157</v>
      </c>
      <c r="AU150" s="14" t="s">
        <v>75</v>
      </c>
    </row>
    <row r="151" s="2" customFormat="1" ht="16.5" customHeight="1">
      <c r="A151" s="35"/>
      <c r="B151" s="36"/>
      <c r="C151" s="214" t="s">
        <v>218</v>
      </c>
      <c r="D151" s="214" t="s">
        <v>163</v>
      </c>
      <c r="E151" s="215" t="s">
        <v>212</v>
      </c>
      <c r="F151" s="216" t="s">
        <v>213</v>
      </c>
      <c r="G151" s="217" t="s">
        <v>160</v>
      </c>
      <c r="H151" s="218">
        <v>60</v>
      </c>
      <c r="I151" s="219"/>
      <c r="J151" s="220">
        <f>ROUND(I151*H151,2)</f>
        <v>0</v>
      </c>
      <c r="K151" s="216" t="s">
        <v>154</v>
      </c>
      <c r="L151" s="41"/>
      <c r="M151" s="221" t="s">
        <v>1</v>
      </c>
      <c r="N151" s="222" t="s">
        <v>40</v>
      </c>
      <c r="O151" s="88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5">
        <f>S151*H151</f>
        <v>0</v>
      </c>
      <c r="U151" s="206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82</v>
      </c>
      <c r="AT151" s="207" t="s">
        <v>163</v>
      </c>
      <c r="AU151" s="207" t="s">
        <v>75</v>
      </c>
      <c r="AY151" s="14" t="s">
        <v>155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4" t="s">
        <v>82</v>
      </c>
      <c r="BK151" s="208">
        <f>ROUND(I151*H151,2)</f>
        <v>0</v>
      </c>
      <c r="BL151" s="14" t="s">
        <v>82</v>
      </c>
      <c r="BM151" s="207" t="s">
        <v>730</v>
      </c>
    </row>
    <row r="152" s="2" customFormat="1">
      <c r="A152" s="35"/>
      <c r="B152" s="36"/>
      <c r="C152" s="37"/>
      <c r="D152" s="209" t="s">
        <v>157</v>
      </c>
      <c r="E152" s="37"/>
      <c r="F152" s="210" t="s">
        <v>213</v>
      </c>
      <c r="G152" s="37"/>
      <c r="H152" s="37"/>
      <c r="I152" s="211"/>
      <c r="J152" s="37"/>
      <c r="K152" s="37"/>
      <c r="L152" s="41"/>
      <c r="M152" s="212"/>
      <c r="N152" s="213"/>
      <c r="O152" s="88"/>
      <c r="P152" s="88"/>
      <c r="Q152" s="88"/>
      <c r="R152" s="88"/>
      <c r="S152" s="88"/>
      <c r="T152" s="88"/>
      <c r="U152" s="89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157</v>
      </c>
      <c r="AU152" s="14" t="s">
        <v>75</v>
      </c>
    </row>
    <row r="153" s="2" customFormat="1" ht="16.5" customHeight="1">
      <c r="A153" s="35"/>
      <c r="B153" s="36"/>
      <c r="C153" s="214" t="s">
        <v>222</v>
      </c>
      <c r="D153" s="214" t="s">
        <v>163</v>
      </c>
      <c r="E153" s="215" t="s">
        <v>215</v>
      </c>
      <c r="F153" s="216" t="s">
        <v>216</v>
      </c>
      <c r="G153" s="217" t="s">
        <v>160</v>
      </c>
      <c r="H153" s="218">
        <v>60</v>
      </c>
      <c r="I153" s="219"/>
      <c r="J153" s="220">
        <f>ROUND(I153*H153,2)</f>
        <v>0</v>
      </c>
      <c r="K153" s="216" t="s">
        <v>154</v>
      </c>
      <c r="L153" s="41"/>
      <c r="M153" s="221" t="s">
        <v>1</v>
      </c>
      <c r="N153" s="222" t="s">
        <v>40</v>
      </c>
      <c r="O153" s="88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5">
        <f>S153*H153</f>
        <v>0</v>
      </c>
      <c r="U153" s="206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82</v>
      </c>
      <c r="AT153" s="207" t="s">
        <v>163</v>
      </c>
      <c r="AU153" s="207" t="s">
        <v>75</v>
      </c>
      <c r="AY153" s="14" t="s">
        <v>155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4" t="s">
        <v>82</v>
      </c>
      <c r="BK153" s="208">
        <f>ROUND(I153*H153,2)</f>
        <v>0</v>
      </c>
      <c r="BL153" s="14" t="s">
        <v>82</v>
      </c>
      <c r="BM153" s="207" t="s">
        <v>731</v>
      </c>
    </row>
    <row r="154" s="2" customFormat="1">
      <c r="A154" s="35"/>
      <c r="B154" s="36"/>
      <c r="C154" s="37"/>
      <c r="D154" s="209" t="s">
        <v>157</v>
      </c>
      <c r="E154" s="37"/>
      <c r="F154" s="210" t="s">
        <v>216</v>
      </c>
      <c r="G154" s="37"/>
      <c r="H154" s="37"/>
      <c r="I154" s="211"/>
      <c r="J154" s="37"/>
      <c r="K154" s="37"/>
      <c r="L154" s="41"/>
      <c r="M154" s="212"/>
      <c r="N154" s="213"/>
      <c r="O154" s="88"/>
      <c r="P154" s="88"/>
      <c r="Q154" s="88"/>
      <c r="R154" s="88"/>
      <c r="S154" s="88"/>
      <c r="T154" s="88"/>
      <c r="U154" s="89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157</v>
      </c>
      <c r="AU154" s="14" t="s">
        <v>75</v>
      </c>
    </row>
    <row r="155" s="2" customFormat="1" ht="16.5" customHeight="1">
      <c r="A155" s="35"/>
      <c r="B155" s="36"/>
      <c r="C155" s="214" t="s">
        <v>227</v>
      </c>
      <c r="D155" s="214" t="s">
        <v>163</v>
      </c>
      <c r="E155" s="215" t="s">
        <v>219</v>
      </c>
      <c r="F155" s="216" t="s">
        <v>220</v>
      </c>
      <c r="G155" s="217" t="s">
        <v>160</v>
      </c>
      <c r="H155" s="218">
        <v>1</v>
      </c>
      <c r="I155" s="219"/>
      <c r="J155" s="220">
        <f>ROUND(I155*H155,2)</f>
        <v>0</v>
      </c>
      <c r="K155" s="216" t="s">
        <v>154</v>
      </c>
      <c r="L155" s="41"/>
      <c r="M155" s="221" t="s">
        <v>1</v>
      </c>
      <c r="N155" s="222" t="s">
        <v>40</v>
      </c>
      <c r="O155" s="88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5">
        <f>S155*H155</f>
        <v>0</v>
      </c>
      <c r="U155" s="206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7" t="s">
        <v>82</v>
      </c>
      <c r="AT155" s="207" t="s">
        <v>163</v>
      </c>
      <c r="AU155" s="207" t="s">
        <v>75</v>
      </c>
      <c r="AY155" s="14" t="s">
        <v>155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4" t="s">
        <v>82</v>
      </c>
      <c r="BK155" s="208">
        <f>ROUND(I155*H155,2)</f>
        <v>0</v>
      </c>
      <c r="BL155" s="14" t="s">
        <v>82</v>
      </c>
      <c r="BM155" s="207" t="s">
        <v>732</v>
      </c>
    </row>
    <row r="156" s="2" customFormat="1">
      <c r="A156" s="35"/>
      <c r="B156" s="36"/>
      <c r="C156" s="37"/>
      <c r="D156" s="209" t="s">
        <v>157</v>
      </c>
      <c r="E156" s="37"/>
      <c r="F156" s="210" t="s">
        <v>220</v>
      </c>
      <c r="G156" s="37"/>
      <c r="H156" s="37"/>
      <c r="I156" s="211"/>
      <c r="J156" s="37"/>
      <c r="K156" s="37"/>
      <c r="L156" s="41"/>
      <c r="M156" s="212"/>
      <c r="N156" s="213"/>
      <c r="O156" s="88"/>
      <c r="P156" s="88"/>
      <c r="Q156" s="88"/>
      <c r="R156" s="88"/>
      <c r="S156" s="88"/>
      <c r="T156" s="88"/>
      <c r="U156" s="89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157</v>
      </c>
      <c r="AU156" s="14" t="s">
        <v>75</v>
      </c>
    </row>
    <row r="157" s="2" customFormat="1" ht="16.5" customHeight="1">
      <c r="A157" s="35"/>
      <c r="B157" s="36"/>
      <c r="C157" s="214" t="s">
        <v>232</v>
      </c>
      <c r="D157" s="214" t="s">
        <v>163</v>
      </c>
      <c r="E157" s="215" t="s">
        <v>223</v>
      </c>
      <c r="F157" s="216" t="s">
        <v>224</v>
      </c>
      <c r="G157" s="217" t="s">
        <v>160</v>
      </c>
      <c r="H157" s="218">
        <v>1</v>
      </c>
      <c r="I157" s="219"/>
      <c r="J157" s="220">
        <f>ROUND(I157*H157,2)</f>
        <v>0</v>
      </c>
      <c r="K157" s="216" t="s">
        <v>154</v>
      </c>
      <c r="L157" s="41"/>
      <c r="M157" s="221" t="s">
        <v>1</v>
      </c>
      <c r="N157" s="222" t="s">
        <v>40</v>
      </c>
      <c r="O157" s="88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5">
        <f>S157*H157</f>
        <v>0</v>
      </c>
      <c r="U157" s="206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7" t="s">
        <v>82</v>
      </c>
      <c r="AT157" s="207" t="s">
        <v>163</v>
      </c>
      <c r="AU157" s="207" t="s">
        <v>75</v>
      </c>
      <c r="AY157" s="14" t="s">
        <v>155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4" t="s">
        <v>82</v>
      </c>
      <c r="BK157" s="208">
        <f>ROUND(I157*H157,2)</f>
        <v>0</v>
      </c>
      <c r="BL157" s="14" t="s">
        <v>82</v>
      </c>
      <c r="BM157" s="207" t="s">
        <v>733</v>
      </c>
    </row>
    <row r="158" s="2" customFormat="1">
      <c r="A158" s="35"/>
      <c r="B158" s="36"/>
      <c r="C158" s="37"/>
      <c r="D158" s="209" t="s">
        <v>157</v>
      </c>
      <c r="E158" s="37"/>
      <c r="F158" s="210" t="s">
        <v>226</v>
      </c>
      <c r="G158" s="37"/>
      <c r="H158" s="37"/>
      <c r="I158" s="211"/>
      <c r="J158" s="37"/>
      <c r="K158" s="37"/>
      <c r="L158" s="41"/>
      <c r="M158" s="212"/>
      <c r="N158" s="213"/>
      <c r="O158" s="88"/>
      <c r="P158" s="88"/>
      <c r="Q158" s="88"/>
      <c r="R158" s="88"/>
      <c r="S158" s="88"/>
      <c r="T158" s="88"/>
      <c r="U158" s="89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157</v>
      </c>
      <c r="AU158" s="14" t="s">
        <v>75</v>
      </c>
    </row>
    <row r="159" s="2" customFormat="1" ht="16.5" customHeight="1">
      <c r="A159" s="35"/>
      <c r="B159" s="36"/>
      <c r="C159" s="214" t="s">
        <v>236</v>
      </c>
      <c r="D159" s="214" t="s">
        <v>163</v>
      </c>
      <c r="E159" s="215" t="s">
        <v>228</v>
      </c>
      <c r="F159" s="216" t="s">
        <v>229</v>
      </c>
      <c r="G159" s="217" t="s">
        <v>230</v>
      </c>
      <c r="H159" s="218">
        <v>1</v>
      </c>
      <c r="I159" s="219"/>
      <c r="J159" s="220">
        <f>ROUND(I159*H159,2)</f>
        <v>0</v>
      </c>
      <c r="K159" s="216" t="s">
        <v>154</v>
      </c>
      <c r="L159" s="41"/>
      <c r="M159" s="221" t="s">
        <v>1</v>
      </c>
      <c r="N159" s="222" t="s">
        <v>40</v>
      </c>
      <c r="O159" s="88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5">
        <f>S159*H159</f>
        <v>0</v>
      </c>
      <c r="U159" s="206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82</v>
      </c>
      <c r="AT159" s="207" t="s">
        <v>163</v>
      </c>
      <c r="AU159" s="207" t="s">
        <v>75</v>
      </c>
      <c r="AY159" s="14" t="s">
        <v>155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4" t="s">
        <v>82</v>
      </c>
      <c r="BK159" s="208">
        <f>ROUND(I159*H159,2)</f>
        <v>0</v>
      </c>
      <c r="BL159" s="14" t="s">
        <v>82</v>
      </c>
      <c r="BM159" s="207" t="s">
        <v>734</v>
      </c>
    </row>
    <row r="160" s="2" customFormat="1">
      <c r="A160" s="35"/>
      <c r="B160" s="36"/>
      <c r="C160" s="37"/>
      <c r="D160" s="209" t="s">
        <v>157</v>
      </c>
      <c r="E160" s="37"/>
      <c r="F160" s="210" t="s">
        <v>229</v>
      </c>
      <c r="G160" s="37"/>
      <c r="H160" s="37"/>
      <c r="I160" s="211"/>
      <c r="J160" s="37"/>
      <c r="K160" s="37"/>
      <c r="L160" s="41"/>
      <c r="M160" s="212"/>
      <c r="N160" s="213"/>
      <c r="O160" s="88"/>
      <c r="P160" s="88"/>
      <c r="Q160" s="88"/>
      <c r="R160" s="88"/>
      <c r="S160" s="88"/>
      <c r="T160" s="88"/>
      <c r="U160" s="89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157</v>
      </c>
      <c r="AU160" s="14" t="s">
        <v>75</v>
      </c>
    </row>
    <row r="161" s="2" customFormat="1" ht="16.5" customHeight="1">
      <c r="A161" s="35"/>
      <c r="B161" s="36"/>
      <c r="C161" s="214" t="s">
        <v>7</v>
      </c>
      <c r="D161" s="214" t="s">
        <v>163</v>
      </c>
      <c r="E161" s="215" t="s">
        <v>233</v>
      </c>
      <c r="F161" s="216" t="s">
        <v>234</v>
      </c>
      <c r="G161" s="217" t="s">
        <v>160</v>
      </c>
      <c r="H161" s="218">
        <v>2</v>
      </c>
      <c r="I161" s="219"/>
      <c r="J161" s="220">
        <f>ROUND(I161*H161,2)</f>
        <v>0</v>
      </c>
      <c r="K161" s="216" t="s">
        <v>154</v>
      </c>
      <c r="L161" s="41"/>
      <c r="M161" s="221" t="s">
        <v>1</v>
      </c>
      <c r="N161" s="222" t="s">
        <v>40</v>
      </c>
      <c r="O161" s="88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5">
        <f>S161*H161</f>
        <v>0</v>
      </c>
      <c r="U161" s="206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82</v>
      </c>
      <c r="AT161" s="207" t="s">
        <v>163</v>
      </c>
      <c r="AU161" s="207" t="s">
        <v>75</v>
      </c>
      <c r="AY161" s="14" t="s">
        <v>155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4" t="s">
        <v>82</v>
      </c>
      <c r="BK161" s="208">
        <f>ROUND(I161*H161,2)</f>
        <v>0</v>
      </c>
      <c r="BL161" s="14" t="s">
        <v>82</v>
      </c>
      <c r="BM161" s="207" t="s">
        <v>735</v>
      </c>
    </row>
    <row r="162" s="2" customFormat="1">
      <c r="A162" s="35"/>
      <c r="B162" s="36"/>
      <c r="C162" s="37"/>
      <c r="D162" s="209" t="s">
        <v>157</v>
      </c>
      <c r="E162" s="37"/>
      <c r="F162" s="210" t="s">
        <v>234</v>
      </c>
      <c r="G162" s="37"/>
      <c r="H162" s="37"/>
      <c r="I162" s="211"/>
      <c r="J162" s="37"/>
      <c r="K162" s="37"/>
      <c r="L162" s="41"/>
      <c r="M162" s="212"/>
      <c r="N162" s="213"/>
      <c r="O162" s="88"/>
      <c r="P162" s="88"/>
      <c r="Q162" s="88"/>
      <c r="R162" s="88"/>
      <c r="S162" s="88"/>
      <c r="T162" s="88"/>
      <c r="U162" s="89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157</v>
      </c>
      <c r="AU162" s="14" t="s">
        <v>75</v>
      </c>
    </row>
    <row r="163" s="2" customFormat="1" ht="16.5" customHeight="1">
      <c r="A163" s="35"/>
      <c r="B163" s="36"/>
      <c r="C163" s="214" t="s">
        <v>247</v>
      </c>
      <c r="D163" s="214" t="s">
        <v>163</v>
      </c>
      <c r="E163" s="215" t="s">
        <v>237</v>
      </c>
      <c r="F163" s="216" t="s">
        <v>238</v>
      </c>
      <c r="G163" s="217" t="s">
        <v>160</v>
      </c>
      <c r="H163" s="218">
        <v>2</v>
      </c>
      <c r="I163" s="219"/>
      <c r="J163" s="220">
        <f>ROUND(I163*H163,2)</f>
        <v>0</v>
      </c>
      <c r="K163" s="216" t="s">
        <v>154</v>
      </c>
      <c r="L163" s="41"/>
      <c r="M163" s="221" t="s">
        <v>1</v>
      </c>
      <c r="N163" s="222" t="s">
        <v>40</v>
      </c>
      <c r="O163" s="88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5">
        <f>S163*H163</f>
        <v>0</v>
      </c>
      <c r="U163" s="206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7" t="s">
        <v>82</v>
      </c>
      <c r="AT163" s="207" t="s">
        <v>163</v>
      </c>
      <c r="AU163" s="207" t="s">
        <v>75</v>
      </c>
      <c r="AY163" s="14" t="s">
        <v>155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4" t="s">
        <v>82</v>
      </c>
      <c r="BK163" s="208">
        <f>ROUND(I163*H163,2)</f>
        <v>0</v>
      </c>
      <c r="BL163" s="14" t="s">
        <v>82</v>
      </c>
      <c r="BM163" s="207" t="s">
        <v>736</v>
      </c>
    </row>
    <row r="164" s="2" customFormat="1">
      <c r="A164" s="35"/>
      <c r="B164" s="36"/>
      <c r="C164" s="37"/>
      <c r="D164" s="209" t="s">
        <v>157</v>
      </c>
      <c r="E164" s="37"/>
      <c r="F164" s="210" t="s">
        <v>240</v>
      </c>
      <c r="G164" s="37"/>
      <c r="H164" s="37"/>
      <c r="I164" s="211"/>
      <c r="J164" s="37"/>
      <c r="K164" s="37"/>
      <c r="L164" s="41"/>
      <c r="M164" s="212"/>
      <c r="N164" s="213"/>
      <c r="O164" s="88"/>
      <c r="P164" s="88"/>
      <c r="Q164" s="88"/>
      <c r="R164" s="88"/>
      <c r="S164" s="88"/>
      <c r="T164" s="88"/>
      <c r="U164" s="89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157</v>
      </c>
      <c r="AU164" s="14" t="s">
        <v>75</v>
      </c>
    </row>
    <row r="165" s="2" customFormat="1" ht="16.5" customHeight="1">
      <c r="A165" s="35"/>
      <c r="B165" s="36"/>
      <c r="C165" s="214" t="s">
        <v>253</v>
      </c>
      <c r="D165" s="214" t="s">
        <v>163</v>
      </c>
      <c r="E165" s="215" t="s">
        <v>241</v>
      </c>
      <c r="F165" s="216" t="s">
        <v>242</v>
      </c>
      <c r="G165" s="217" t="s">
        <v>160</v>
      </c>
      <c r="H165" s="218">
        <v>300</v>
      </c>
      <c r="I165" s="219"/>
      <c r="J165" s="220">
        <f>ROUND(I165*H165,2)</f>
        <v>0</v>
      </c>
      <c r="K165" s="216" t="s">
        <v>154</v>
      </c>
      <c r="L165" s="41"/>
      <c r="M165" s="221" t="s">
        <v>1</v>
      </c>
      <c r="N165" s="222" t="s">
        <v>40</v>
      </c>
      <c r="O165" s="88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5">
        <f>S165*H165</f>
        <v>0</v>
      </c>
      <c r="U165" s="206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82</v>
      </c>
      <c r="AT165" s="207" t="s">
        <v>163</v>
      </c>
      <c r="AU165" s="207" t="s">
        <v>75</v>
      </c>
      <c r="AY165" s="14" t="s">
        <v>155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4" t="s">
        <v>82</v>
      </c>
      <c r="BK165" s="208">
        <f>ROUND(I165*H165,2)</f>
        <v>0</v>
      </c>
      <c r="BL165" s="14" t="s">
        <v>82</v>
      </c>
      <c r="BM165" s="207" t="s">
        <v>737</v>
      </c>
    </row>
    <row r="166" s="2" customFormat="1">
      <c r="A166" s="35"/>
      <c r="B166" s="36"/>
      <c r="C166" s="37"/>
      <c r="D166" s="209" t="s">
        <v>157</v>
      </c>
      <c r="E166" s="37"/>
      <c r="F166" s="210" t="s">
        <v>244</v>
      </c>
      <c r="G166" s="37"/>
      <c r="H166" s="37"/>
      <c r="I166" s="211"/>
      <c r="J166" s="37"/>
      <c r="K166" s="37"/>
      <c r="L166" s="41"/>
      <c r="M166" s="212"/>
      <c r="N166" s="213"/>
      <c r="O166" s="88"/>
      <c r="P166" s="88"/>
      <c r="Q166" s="88"/>
      <c r="R166" s="88"/>
      <c r="S166" s="88"/>
      <c r="T166" s="88"/>
      <c r="U166" s="89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157</v>
      </c>
      <c r="AU166" s="14" t="s">
        <v>75</v>
      </c>
    </row>
    <row r="167" s="2" customFormat="1">
      <c r="A167" s="35"/>
      <c r="B167" s="36"/>
      <c r="C167" s="37"/>
      <c r="D167" s="209" t="s">
        <v>245</v>
      </c>
      <c r="E167" s="37"/>
      <c r="F167" s="223" t="s">
        <v>738</v>
      </c>
      <c r="G167" s="37"/>
      <c r="H167" s="37"/>
      <c r="I167" s="211"/>
      <c r="J167" s="37"/>
      <c r="K167" s="37"/>
      <c r="L167" s="41"/>
      <c r="M167" s="212"/>
      <c r="N167" s="213"/>
      <c r="O167" s="88"/>
      <c r="P167" s="88"/>
      <c r="Q167" s="88"/>
      <c r="R167" s="88"/>
      <c r="S167" s="88"/>
      <c r="T167" s="88"/>
      <c r="U167" s="89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245</v>
      </c>
      <c r="AU167" s="14" t="s">
        <v>75</v>
      </c>
    </row>
    <row r="168" s="2" customFormat="1">
      <c r="A168" s="35"/>
      <c r="B168" s="36"/>
      <c r="C168" s="214" t="s">
        <v>261</v>
      </c>
      <c r="D168" s="214" t="s">
        <v>163</v>
      </c>
      <c r="E168" s="215" t="s">
        <v>248</v>
      </c>
      <c r="F168" s="216" t="s">
        <v>249</v>
      </c>
      <c r="G168" s="217" t="s">
        <v>160</v>
      </c>
      <c r="H168" s="218">
        <v>800</v>
      </c>
      <c r="I168" s="219"/>
      <c r="J168" s="220">
        <f>ROUND(I168*H168,2)</f>
        <v>0</v>
      </c>
      <c r="K168" s="216" t="s">
        <v>154</v>
      </c>
      <c r="L168" s="41"/>
      <c r="M168" s="221" t="s">
        <v>1</v>
      </c>
      <c r="N168" s="222" t="s">
        <v>40</v>
      </c>
      <c r="O168" s="88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5">
        <f>S168*H168</f>
        <v>0</v>
      </c>
      <c r="U168" s="206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7" t="s">
        <v>82</v>
      </c>
      <c r="AT168" s="207" t="s">
        <v>163</v>
      </c>
      <c r="AU168" s="207" t="s">
        <v>75</v>
      </c>
      <c r="AY168" s="14" t="s">
        <v>155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4" t="s">
        <v>82</v>
      </c>
      <c r="BK168" s="208">
        <f>ROUND(I168*H168,2)</f>
        <v>0</v>
      </c>
      <c r="BL168" s="14" t="s">
        <v>82</v>
      </c>
      <c r="BM168" s="207" t="s">
        <v>739</v>
      </c>
    </row>
    <row r="169" s="2" customFormat="1">
      <c r="A169" s="35"/>
      <c r="B169" s="36"/>
      <c r="C169" s="37"/>
      <c r="D169" s="209" t="s">
        <v>157</v>
      </c>
      <c r="E169" s="37"/>
      <c r="F169" s="210" t="s">
        <v>251</v>
      </c>
      <c r="G169" s="37"/>
      <c r="H169" s="37"/>
      <c r="I169" s="211"/>
      <c r="J169" s="37"/>
      <c r="K169" s="37"/>
      <c r="L169" s="41"/>
      <c r="M169" s="212"/>
      <c r="N169" s="213"/>
      <c r="O169" s="88"/>
      <c r="P169" s="88"/>
      <c r="Q169" s="88"/>
      <c r="R169" s="88"/>
      <c r="S169" s="88"/>
      <c r="T169" s="88"/>
      <c r="U169" s="89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157</v>
      </c>
      <c r="AU169" s="14" t="s">
        <v>75</v>
      </c>
    </row>
    <row r="170" s="2" customFormat="1">
      <c r="A170" s="35"/>
      <c r="B170" s="36"/>
      <c r="C170" s="37"/>
      <c r="D170" s="209" t="s">
        <v>245</v>
      </c>
      <c r="E170" s="37"/>
      <c r="F170" s="223" t="s">
        <v>740</v>
      </c>
      <c r="G170" s="37"/>
      <c r="H170" s="37"/>
      <c r="I170" s="211"/>
      <c r="J170" s="37"/>
      <c r="K170" s="37"/>
      <c r="L170" s="41"/>
      <c r="M170" s="212"/>
      <c r="N170" s="213"/>
      <c r="O170" s="88"/>
      <c r="P170" s="88"/>
      <c r="Q170" s="88"/>
      <c r="R170" s="88"/>
      <c r="S170" s="88"/>
      <c r="T170" s="88"/>
      <c r="U170" s="89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245</v>
      </c>
      <c r="AU170" s="14" t="s">
        <v>75</v>
      </c>
    </row>
    <row r="171" s="2" customFormat="1" ht="16.5" customHeight="1">
      <c r="A171" s="35"/>
      <c r="B171" s="36"/>
      <c r="C171" s="214" t="s">
        <v>267</v>
      </c>
      <c r="D171" s="214" t="s">
        <v>163</v>
      </c>
      <c r="E171" s="215" t="s">
        <v>262</v>
      </c>
      <c r="F171" s="216" t="s">
        <v>263</v>
      </c>
      <c r="G171" s="217" t="s">
        <v>264</v>
      </c>
      <c r="H171" s="218">
        <v>269</v>
      </c>
      <c r="I171" s="219"/>
      <c r="J171" s="220">
        <f>ROUND(I171*H171,2)</f>
        <v>0</v>
      </c>
      <c r="K171" s="216" t="s">
        <v>154</v>
      </c>
      <c r="L171" s="41"/>
      <c r="M171" s="221" t="s">
        <v>1</v>
      </c>
      <c r="N171" s="222" t="s">
        <v>40</v>
      </c>
      <c r="O171" s="88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5">
        <f>S171*H171</f>
        <v>0</v>
      </c>
      <c r="U171" s="206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7" t="s">
        <v>82</v>
      </c>
      <c r="AT171" s="207" t="s">
        <v>163</v>
      </c>
      <c r="AU171" s="207" t="s">
        <v>75</v>
      </c>
      <c r="AY171" s="14" t="s">
        <v>155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4" t="s">
        <v>82</v>
      </c>
      <c r="BK171" s="208">
        <f>ROUND(I171*H171,2)</f>
        <v>0</v>
      </c>
      <c r="BL171" s="14" t="s">
        <v>82</v>
      </c>
      <c r="BM171" s="207" t="s">
        <v>741</v>
      </c>
    </row>
    <row r="172" s="2" customFormat="1">
      <c r="A172" s="35"/>
      <c r="B172" s="36"/>
      <c r="C172" s="37"/>
      <c r="D172" s="209" t="s">
        <v>157</v>
      </c>
      <c r="E172" s="37"/>
      <c r="F172" s="210" t="s">
        <v>266</v>
      </c>
      <c r="G172" s="37"/>
      <c r="H172" s="37"/>
      <c r="I172" s="211"/>
      <c r="J172" s="37"/>
      <c r="K172" s="37"/>
      <c r="L172" s="41"/>
      <c r="M172" s="212"/>
      <c r="N172" s="213"/>
      <c r="O172" s="88"/>
      <c r="P172" s="88"/>
      <c r="Q172" s="88"/>
      <c r="R172" s="88"/>
      <c r="S172" s="88"/>
      <c r="T172" s="88"/>
      <c r="U172" s="89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157</v>
      </c>
      <c r="AU172" s="14" t="s">
        <v>75</v>
      </c>
    </row>
    <row r="173" s="2" customFormat="1">
      <c r="A173" s="35"/>
      <c r="B173" s="36"/>
      <c r="C173" s="214" t="s">
        <v>272</v>
      </c>
      <c r="D173" s="214" t="s">
        <v>163</v>
      </c>
      <c r="E173" s="215" t="s">
        <v>293</v>
      </c>
      <c r="F173" s="216" t="s">
        <v>294</v>
      </c>
      <c r="G173" s="217" t="s">
        <v>160</v>
      </c>
      <c r="H173" s="218">
        <v>3</v>
      </c>
      <c r="I173" s="219"/>
      <c r="J173" s="220">
        <f>ROUND(I173*H173,2)</f>
        <v>0</v>
      </c>
      <c r="K173" s="216" t="s">
        <v>154</v>
      </c>
      <c r="L173" s="41"/>
      <c r="M173" s="221" t="s">
        <v>1</v>
      </c>
      <c r="N173" s="222" t="s">
        <v>40</v>
      </c>
      <c r="O173" s="88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5">
        <f>S173*H173</f>
        <v>0</v>
      </c>
      <c r="U173" s="206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82</v>
      </c>
      <c r="AT173" s="207" t="s">
        <v>163</v>
      </c>
      <c r="AU173" s="207" t="s">
        <v>75</v>
      </c>
      <c r="AY173" s="14" t="s">
        <v>155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4" t="s">
        <v>82</v>
      </c>
      <c r="BK173" s="208">
        <f>ROUND(I173*H173,2)</f>
        <v>0</v>
      </c>
      <c r="BL173" s="14" t="s">
        <v>82</v>
      </c>
      <c r="BM173" s="207" t="s">
        <v>742</v>
      </c>
    </row>
    <row r="174" s="2" customFormat="1">
      <c r="A174" s="35"/>
      <c r="B174" s="36"/>
      <c r="C174" s="37"/>
      <c r="D174" s="209" t="s">
        <v>157</v>
      </c>
      <c r="E174" s="37"/>
      <c r="F174" s="210" t="s">
        <v>296</v>
      </c>
      <c r="G174" s="37"/>
      <c r="H174" s="37"/>
      <c r="I174" s="211"/>
      <c r="J174" s="37"/>
      <c r="K174" s="37"/>
      <c r="L174" s="41"/>
      <c r="M174" s="212"/>
      <c r="N174" s="213"/>
      <c r="O174" s="88"/>
      <c r="P174" s="88"/>
      <c r="Q174" s="88"/>
      <c r="R174" s="88"/>
      <c r="S174" s="88"/>
      <c r="T174" s="88"/>
      <c r="U174" s="89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157</v>
      </c>
      <c r="AU174" s="14" t="s">
        <v>75</v>
      </c>
    </row>
    <row r="175" s="2" customFormat="1">
      <c r="A175" s="35"/>
      <c r="B175" s="36"/>
      <c r="C175" s="214" t="s">
        <v>277</v>
      </c>
      <c r="D175" s="214" t="s">
        <v>163</v>
      </c>
      <c r="E175" s="215" t="s">
        <v>743</v>
      </c>
      <c r="F175" s="216" t="s">
        <v>744</v>
      </c>
      <c r="G175" s="217" t="s">
        <v>160</v>
      </c>
      <c r="H175" s="218">
        <v>4</v>
      </c>
      <c r="I175" s="219"/>
      <c r="J175" s="220">
        <f>ROUND(I175*H175,2)</f>
        <v>0</v>
      </c>
      <c r="K175" s="216" t="s">
        <v>154</v>
      </c>
      <c r="L175" s="41"/>
      <c r="M175" s="221" t="s">
        <v>1</v>
      </c>
      <c r="N175" s="222" t="s">
        <v>40</v>
      </c>
      <c r="O175" s="88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5">
        <f>S175*H175</f>
        <v>0</v>
      </c>
      <c r="U175" s="206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7" t="s">
        <v>82</v>
      </c>
      <c r="AT175" s="207" t="s">
        <v>163</v>
      </c>
      <c r="AU175" s="207" t="s">
        <v>75</v>
      </c>
      <c r="AY175" s="14" t="s">
        <v>155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4" t="s">
        <v>82</v>
      </c>
      <c r="BK175" s="208">
        <f>ROUND(I175*H175,2)</f>
        <v>0</v>
      </c>
      <c r="BL175" s="14" t="s">
        <v>82</v>
      </c>
      <c r="BM175" s="207" t="s">
        <v>745</v>
      </c>
    </row>
    <row r="176" s="2" customFormat="1">
      <c r="A176" s="35"/>
      <c r="B176" s="36"/>
      <c r="C176" s="37"/>
      <c r="D176" s="209" t="s">
        <v>157</v>
      </c>
      <c r="E176" s="37"/>
      <c r="F176" s="210" t="s">
        <v>746</v>
      </c>
      <c r="G176" s="37"/>
      <c r="H176" s="37"/>
      <c r="I176" s="211"/>
      <c r="J176" s="37"/>
      <c r="K176" s="37"/>
      <c r="L176" s="41"/>
      <c r="M176" s="212"/>
      <c r="N176" s="213"/>
      <c r="O176" s="88"/>
      <c r="P176" s="88"/>
      <c r="Q176" s="88"/>
      <c r="R176" s="88"/>
      <c r="S176" s="88"/>
      <c r="T176" s="88"/>
      <c r="U176" s="89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157</v>
      </c>
      <c r="AU176" s="14" t="s">
        <v>75</v>
      </c>
    </row>
    <row r="177" s="2" customFormat="1">
      <c r="A177" s="35"/>
      <c r="B177" s="36"/>
      <c r="C177" s="214" t="s">
        <v>282</v>
      </c>
      <c r="D177" s="214" t="s">
        <v>163</v>
      </c>
      <c r="E177" s="215" t="s">
        <v>268</v>
      </c>
      <c r="F177" s="216" t="s">
        <v>269</v>
      </c>
      <c r="G177" s="217" t="s">
        <v>160</v>
      </c>
      <c r="H177" s="218">
        <v>6</v>
      </c>
      <c r="I177" s="219"/>
      <c r="J177" s="220">
        <f>ROUND(I177*H177,2)</f>
        <v>0</v>
      </c>
      <c r="K177" s="216" t="s">
        <v>154</v>
      </c>
      <c r="L177" s="41"/>
      <c r="M177" s="221" t="s">
        <v>1</v>
      </c>
      <c r="N177" s="222" t="s">
        <v>40</v>
      </c>
      <c r="O177" s="88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5">
        <f>S177*H177</f>
        <v>0</v>
      </c>
      <c r="U177" s="206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7" t="s">
        <v>82</v>
      </c>
      <c r="AT177" s="207" t="s">
        <v>163</v>
      </c>
      <c r="AU177" s="207" t="s">
        <v>75</v>
      </c>
      <c r="AY177" s="14" t="s">
        <v>155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4" t="s">
        <v>82</v>
      </c>
      <c r="BK177" s="208">
        <f>ROUND(I177*H177,2)</f>
        <v>0</v>
      </c>
      <c r="BL177" s="14" t="s">
        <v>82</v>
      </c>
      <c r="BM177" s="207" t="s">
        <v>747</v>
      </c>
    </row>
    <row r="178" s="2" customFormat="1">
      <c r="A178" s="35"/>
      <c r="B178" s="36"/>
      <c r="C178" s="37"/>
      <c r="D178" s="209" t="s">
        <v>157</v>
      </c>
      <c r="E178" s="37"/>
      <c r="F178" s="210" t="s">
        <v>271</v>
      </c>
      <c r="G178" s="37"/>
      <c r="H178" s="37"/>
      <c r="I178" s="211"/>
      <c r="J178" s="37"/>
      <c r="K178" s="37"/>
      <c r="L178" s="41"/>
      <c r="M178" s="212"/>
      <c r="N178" s="213"/>
      <c r="O178" s="88"/>
      <c r="P178" s="88"/>
      <c r="Q178" s="88"/>
      <c r="R178" s="88"/>
      <c r="S178" s="88"/>
      <c r="T178" s="88"/>
      <c r="U178" s="89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157</v>
      </c>
      <c r="AU178" s="14" t="s">
        <v>75</v>
      </c>
    </row>
    <row r="179" s="2" customFormat="1">
      <c r="A179" s="35"/>
      <c r="B179" s="36"/>
      <c r="C179" s="214" t="s">
        <v>287</v>
      </c>
      <c r="D179" s="214" t="s">
        <v>163</v>
      </c>
      <c r="E179" s="215" t="s">
        <v>748</v>
      </c>
      <c r="F179" s="216" t="s">
        <v>749</v>
      </c>
      <c r="G179" s="217" t="s">
        <v>160</v>
      </c>
      <c r="H179" s="218">
        <v>8</v>
      </c>
      <c r="I179" s="219"/>
      <c r="J179" s="220">
        <f>ROUND(I179*H179,2)</f>
        <v>0</v>
      </c>
      <c r="K179" s="216" t="s">
        <v>154</v>
      </c>
      <c r="L179" s="41"/>
      <c r="M179" s="221" t="s">
        <v>1</v>
      </c>
      <c r="N179" s="222" t="s">
        <v>40</v>
      </c>
      <c r="O179" s="88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5">
        <f>S179*H179</f>
        <v>0</v>
      </c>
      <c r="U179" s="206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7" t="s">
        <v>82</v>
      </c>
      <c r="AT179" s="207" t="s">
        <v>163</v>
      </c>
      <c r="AU179" s="207" t="s">
        <v>75</v>
      </c>
      <c r="AY179" s="14" t="s">
        <v>155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4" t="s">
        <v>82</v>
      </c>
      <c r="BK179" s="208">
        <f>ROUND(I179*H179,2)</f>
        <v>0</v>
      </c>
      <c r="BL179" s="14" t="s">
        <v>82</v>
      </c>
      <c r="BM179" s="207" t="s">
        <v>750</v>
      </c>
    </row>
    <row r="180" s="2" customFormat="1">
      <c r="A180" s="35"/>
      <c r="B180" s="36"/>
      <c r="C180" s="37"/>
      <c r="D180" s="209" t="s">
        <v>157</v>
      </c>
      <c r="E180" s="37"/>
      <c r="F180" s="210" t="s">
        <v>751</v>
      </c>
      <c r="G180" s="37"/>
      <c r="H180" s="37"/>
      <c r="I180" s="211"/>
      <c r="J180" s="37"/>
      <c r="K180" s="37"/>
      <c r="L180" s="41"/>
      <c r="M180" s="212"/>
      <c r="N180" s="213"/>
      <c r="O180" s="88"/>
      <c r="P180" s="88"/>
      <c r="Q180" s="88"/>
      <c r="R180" s="88"/>
      <c r="S180" s="88"/>
      <c r="T180" s="88"/>
      <c r="U180" s="89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157</v>
      </c>
      <c r="AU180" s="14" t="s">
        <v>75</v>
      </c>
    </row>
    <row r="181" s="2" customFormat="1">
      <c r="A181" s="35"/>
      <c r="B181" s="36"/>
      <c r="C181" s="214" t="s">
        <v>292</v>
      </c>
      <c r="D181" s="214" t="s">
        <v>163</v>
      </c>
      <c r="E181" s="215" t="s">
        <v>273</v>
      </c>
      <c r="F181" s="216" t="s">
        <v>274</v>
      </c>
      <c r="G181" s="217" t="s">
        <v>160</v>
      </c>
      <c r="H181" s="218">
        <v>8</v>
      </c>
      <c r="I181" s="219"/>
      <c r="J181" s="220">
        <f>ROUND(I181*H181,2)</f>
        <v>0</v>
      </c>
      <c r="K181" s="216" t="s">
        <v>154</v>
      </c>
      <c r="L181" s="41"/>
      <c r="M181" s="221" t="s">
        <v>1</v>
      </c>
      <c r="N181" s="222" t="s">
        <v>40</v>
      </c>
      <c r="O181" s="88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5">
        <f>S181*H181</f>
        <v>0</v>
      </c>
      <c r="U181" s="206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7" t="s">
        <v>82</v>
      </c>
      <c r="AT181" s="207" t="s">
        <v>163</v>
      </c>
      <c r="AU181" s="207" t="s">
        <v>75</v>
      </c>
      <c r="AY181" s="14" t="s">
        <v>155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4" t="s">
        <v>82</v>
      </c>
      <c r="BK181" s="208">
        <f>ROUND(I181*H181,2)</f>
        <v>0</v>
      </c>
      <c r="BL181" s="14" t="s">
        <v>82</v>
      </c>
      <c r="BM181" s="207" t="s">
        <v>752</v>
      </c>
    </row>
    <row r="182" s="2" customFormat="1">
      <c r="A182" s="35"/>
      <c r="B182" s="36"/>
      <c r="C182" s="37"/>
      <c r="D182" s="209" t="s">
        <v>157</v>
      </c>
      <c r="E182" s="37"/>
      <c r="F182" s="210" t="s">
        <v>276</v>
      </c>
      <c r="G182" s="37"/>
      <c r="H182" s="37"/>
      <c r="I182" s="211"/>
      <c r="J182" s="37"/>
      <c r="K182" s="37"/>
      <c r="L182" s="41"/>
      <c r="M182" s="212"/>
      <c r="N182" s="213"/>
      <c r="O182" s="88"/>
      <c r="P182" s="88"/>
      <c r="Q182" s="88"/>
      <c r="R182" s="88"/>
      <c r="S182" s="88"/>
      <c r="T182" s="88"/>
      <c r="U182" s="89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157</v>
      </c>
      <c r="AU182" s="14" t="s">
        <v>75</v>
      </c>
    </row>
    <row r="183" s="2" customFormat="1">
      <c r="A183" s="35"/>
      <c r="B183" s="36"/>
      <c r="C183" s="214" t="s">
        <v>297</v>
      </c>
      <c r="D183" s="214" t="s">
        <v>163</v>
      </c>
      <c r="E183" s="215" t="s">
        <v>278</v>
      </c>
      <c r="F183" s="216" t="s">
        <v>279</v>
      </c>
      <c r="G183" s="217" t="s">
        <v>160</v>
      </c>
      <c r="H183" s="218">
        <v>4</v>
      </c>
      <c r="I183" s="219"/>
      <c r="J183" s="220">
        <f>ROUND(I183*H183,2)</f>
        <v>0</v>
      </c>
      <c r="K183" s="216" t="s">
        <v>154</v>
      </c>
      <c r="L183" s="41"/>
      <c r="M183" s="221" t="s">
        <v>1</v>
      </c>
      <c r="N183" s="222" t="s">
        <v>40</v>
      </c>
      <c r="O183" s="88"/>
      <c r="P183" s="205">
        <f>O183*H183</f>
        <v>0</v>
      </c>
      <c r="Q183" s="205">
        <v>0</v>
      </c>
      <c r="R183" s="205">
        <f>Q183*H183</f>
        <v>0</v>
      </c>
      <c r="S183" s="205">
        <v>0</v>
      </c>
      <c r="T183" s="205">
        <f>S183*H183</f>
        <v>0</v>
      </c>
      <c r="U183" s="206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7" t="s">
        <v>82</v>
      </c>
      <c r="AT183" s="207" t="s">
        <v>163</v>
      </c>
      <c r="AU183" s="207" t="s">
        <v>75</v>
      </c>
      <c r="AY183" s="14" t="s">
        <v>155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4" t="s">
        <v>82</v>
      </c>
      <c r="BK183" s="208">
        <f>ROUND(I183*H183,2)</f>
        <v>0</v>
      </c>
      <c r="BL183" s="14" t="s">
        <v>82</v>
      </c>
      <c r="BM183" s="207" t="s">
        <v>753</v>
      </c>
    </row>
    <row r="184" s="2" customFormat="1">
      <c r="A184" s="35"/>
      <c r="B184" s="36"/>
      <c r="C184" s="37"/>
      <c r="D184" s="209" t="s">
        <v>157</v>
      </c>
      <c r="E184" s="37"/>
      <c r="F184" s="210" t="s">
        <v>281</v>
      </c>
      <c r="G184" s="37"/>
      <c r="H184" s="37"/>
      <c r="I184" s="211"/>
      <c r="J184" s="37"/>
      <c r="K184" s="37"/>
      <c r="L184" s="41"/>
      <c r="M184" s="212"/>
      <c r="N184" s="213"/>
      <c r="O184" s="88"/>
      <c r="P184" s="88"/>
      <c r="Q184" s="88"/>
      <c r="R184" s="88"/>
      <c r="S184" s="88"/>
      <c r="T184" s="88"/>
      <c r="U184" s="89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157</v>
      </c>
      <c r="AU184" s="14" t="s">
        <v>75</v>
      </c>
    </row>
    <row r="185" s="2" customFormat="1" ht="16.5" customHeight="1">
      <c r="A185" s="35"/>
      <c r="B185" s="36"/>
      <c r="C185" s="214" t="s">
        <v>301</v>
      </c>
      <c r="D185" s="214" t="s">
        <v>163</v>
      </c>
      <c r="E185" s="215" t="s">
        <v>754</v>
      </c>
      <c r="F185" s="216" t="s">
        <v>755</v>
      </c>
      <c r="G185" s="217" t="s">
        <v>160</v>
      </c>
      <c r="H185" s="218">
        <v>6</v>
      </c>
      <c r="I185" s="219"/>
      <c r="J185" s="220">
        <f>ROUND(I185*H185,2)</f>
        <v>0</v>
      </c>
      <c r="K185" s="216" t="s">
        <v>154</v>
      </c>
      <c r="L185" s="41"/>
      <c r="M185" s="221" t="s">
        <v>1</v>
      </c>
      <c r="N185" s="222" t="s">
        <v>40</v>
      </c>
      <c r="O185" s="88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5">
        <f>S185*H185</f>
        <v>0</v>
      </c>
      <c r="U185" s="206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7" t="s">
        <v>82</v>
      </c>
      <c r="AT185" s="207" t="s">
        <v>163</v>
      </c>
      <c r="AU185" s="207" t="s">
        <v>75</v>
      </c>
      <c r="AY185" s="14" t="s">
        <v>155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4" t="s">
        <v>82</v>
      </c>
      <c r="BK185" s="208">
        <f>ROUND(I185*H185,2)</f>
        <v>0</v>
      </c>
      <c r="BL185" s="14" t="s">
        <v>82</v>
      </c>
      <c r="BM185" s="207" t="s">
        <v>756</v>
      </c>
    </row>
    <row r="186" s="2" customFormat="1">
      <c r="A186" s="35"/>
      <c r="B186" s="36"/>
      <c r="C186" s="37"/>
      <c r="D186" s="209" t="s">
        <v>157</v>
      </c>
      <c r="E186" s="37"/>
      <c r="F186" s="210" t="s">
        <v>755</v>
      </c>
      <c r="G186" s="37"/>
      <c r="H186" s="37"/>
      <c r="I186" s="211"/>
      <c r="J186" s="37"/>
      <c r="K186" s="37"/>
      <c r="L186" s="41"/>
      <c r="M186" s="212"/>
      <c r="N186" s="213"/>
      <c r="O186" s="88"/>
      <c r="P186" s="88"/>
      <c r="Q186" s="88"/>
      <c r="R186" s="88"/>
      <c r="S186" s="88"/>
      <c r="T186" s="88"/>
      <c r="U186" s="89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157</v>
      </c>
      <c r="AU186" s="14" t="s">
        <v>75</v>
      </c>
    </row>
    <row r="187" s="2" customFormat="1">
      <c r="A187" s="35"/>
      <c r="B187" s="36"/>
      <c r="C187" s="195" t="s">
        <v>306</v>
      </c>
      <c r="D187" s="195" t="s">
        <v>150</v>
      </c>
      <c r="E187" s="196" t="s">
        <v>757</v>
      </c>
      <c r="F187" s="197" t="s">
        <v>758</v>
      </c>
      <c r="G187" s="198" t="s">
        <v>160</v>
      </c>
      <c r="H187" s="199">
        <v>2</v>
      </c>
      <c r="I187" s="200"/>
      <c r="J187" s="201">
        <f>ROUND(I187*H187,2)</f>
        <v>0</v>
      </c>
      <c r="K187" s="197" t="s">
        <v>154</v>
      </c>
      <c r="L187" s="202"/>
      <c r="M187" s="203" t="s">
        <v>1</v>
      </c>
      <c r="N187" s="204" t="s">
        <v>40</v>
      </c>
      <c r="O187" s="88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5">
        <f>S187*H187</f>
        <v>0</v>
      </c>
      <c r="U187" s="206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7" t="s">
        <v>84</v>
      </c>
      <c r="AT187" s="207" t="s">
        <v>150</v>
      </c>
      <c r="AU187" s="207" t="s">
        <v>75</v>
      </c>
      <c r="AY187" s="14" t="s">
        <v>155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4" t="s">
        <v>82</v>
      </c>
      <c r="BK187" s="208">
        <f>ROUND(I187*H187,2)</f>
        <v>0</v>
      </c>
      <c r="BL187" s="14" t="s">
        <v>82</v>
      </c>
      <c r="BM187" s="207" t="s">
        <v>759</v>
      </c>
    </row>
    <row r="188" s="2" customFormat="1">
      <c r="A188" s="35"/>
      <c r="B188" s="36"/>
      <c r="C188" s="37"/>
      <c r="D188" s="209" t="s">
        <v>157</v>
      </c>
      <c r="E188" s="37"/>
      <c r="F188" s="210" t="s">
        <v>758</v>
      </c>
      <c r="G188" s="37"/>
      <c r="H188" s="37"/>
      <c r="I188" s="211"/>
      <c r="J188" s="37"/>
      <c r="K188" s="37"/>
      <c r="L188" s="41"/>
      <c r="M188" s="212"/>
      <c r="N188" s="213"/>
      <c r="O188" s="88"/>
      <c r="P188" s="88"/>
      <c r="Q188" s="88"/>
      <c r="R188" s="88"/>
      <c r="S188" s="88"/>
      <c r="T188" s="88"/>
      <c r="U188" s="89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157</v>
      </c>
      <c r="AU188" s="14" t="s">
        <v>75</v>
      </c>
    </row>
    <row r="189" s="2" customFormat="1">
      <c r="A189" s="35"/>
      <c r="B189" s="36"/>
      <c r="C189" s="195" t="s">
        <v>311</v>
      </c>
      <c r="D189" s="195" t="s">
        <v>150</v>
      </c>
      <c r="E189" s="196" t="s">
        <v>298</v>
      </c>
      <c r="F189" s="197" t="s">
        <v>299</v>
      </c>
      <c r="G189" s="198" t="s">
        <v>160</v>
      </c>
      <c r="H189" s="199">
        <v>2</v>
      </c>
      <c r="I189" s="200"/>
      <c r="J189" s="201">
        <f>ROUND(I189*H189,2)</f>
        <v>0</v>
      </c>
      <c r="K189" s="197" t="s">
        <v>154</v>
      </c>
      <c r="L189" s="202"/>
      <c r="M189" s="203" t="s">
        <v>1</v>
      </c>
      <c r="N189" s="204" t="s">
        <v>40</v>
      </c>
      <c r="O189" s="88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5">
        <f>S189*H189</f>
        <v>0</v>
      </c>
      <c r="U189" s="206" t="s">
        <v>1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7" t="s">
        <v>84</v>
      </c>
      <c r="AT189" s="207" t="s">
        <v>150</v>
      </c>
      <c r="AU189" s="207" t="s">
        <v>75</v>
      </c>
      <c r="AY189" s="14" t="s">
        <v>155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4" t="s">
        <v>82</v>
      </c>
      <c r="BK189" s="208">
        <f>ROUND(I189*H189,2)</f>
        <v>0</v>
      </c>
      <c r="BL189" s="14" t="s">
        <v>82</v>
      </c>
      <c r="BM189" s="207" t="s">
        <v>760</v>
      </c>
    </row>
    <row r="190" s="2" customFormat="1">
      <c r="A190" s="35"/>
      <c r="B190" s="36"/>
      <c r="C190" s="37"/>
      <c r="D190" s="209" t="s">
        <v>157</v>
      </c>
      <c r="E190" s="37"/>
      <c r="F190" s="210" t="s">
        <v>299</v>
      </c>
      <c r="G190" s="37"/>
      <c r="H190" s="37"/>
      <c r="I190" s="211"/>
      <c r="J190" s="37"/>
      <c r="K190" s="37"/>
      <c r="L190" s="41"/>
      <c r="M190" s="212"/>
      <c r="N190" s="213"/>
      <c r="O190" s="88"/>
      <c r="P190" s="88"/>
      <c r="Q190" s="88"/>
      <c r="R190" s="88"/>
      <c r="S190" s="88"/>
      <c r="T190" s="88"/>
      <c r="U190" s="89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157</v>
      </c>
      <c r="AU190" s="14" t="s">
        <v>75</v>
      </c>
    </row>
    <row r="191" s="2" customFormat="1" ht="33" customHeight="1">
      <c r="A191" s="35"/>
      <c r="B191" s="36"/>
      <c r="C191" s="195" t="s">
        <v>315</v>
      </c>
      <c r="D191" s="195" t="s">
        <v>150</v>
      </c>
      <c r="E191" s="196" t="s">
        <v>761</v>
      </c>
      <c r="F191" s="197" t="s">
        <v>762</v>
      </c>
      <c r="G191" s="198" t="s">
        <v>304</v>
      </c>
      <c r="H191" s="199">
        <v>10</v>
      </c>
      <c r="I191" s="200"/>
      <c r="J191" s="201">
        <f>ROUND(I191*H191,2)</f>
        <v>0</v>
      </c>
      <c r="K191" s="197" t="s">
        <v>154</v>
      </c>
      <c r="L191" s="202"/>
      <c r="M191" s="203" t="s">
        <v>1</v>
      </c>
      <c r="N191" s="204" t="s">
        <v>40</v>
      </c>
      <c r="O191" s="88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5">
        <f>S191*H191</f>
        <v>0</v>
      </c>
      <c r="U191" s="206" t="s">
        <v>1</v>
      </c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7" t="s">
        <v>84</v>
      </c>
      <c r="AT191" s="207" t="s">
        <v>150</v>
      </c>
      <c r="AU191" s="207" t="s">
        <v>75</v>
      </c>
      <c r="AY191" s="14" t="s">
        <v>155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4" t="s">
        <v>82</v>
      </c>
      <c r="BK191" s="208">
        <f>ROUND(I191*H191,2)</f>
        <v>0</v>
      </c>
      <c r="BL191" s="14" t="s">
        <v>82</v>
      </c>
      <c r="BM191" s="207" t="s">
        <v>763</v>
      </c>
    </row>
    <row r="192" s="2" customFormat="1">
      <c r="A192" s="35"/>
      <c r="B192" s="36"/>
      <c r="C192" s="37"/>
      <c r="D192" s="209" t="s">
        <v>157</v>
      </c>
      <c r="E192" s="37"/>
      <c r="F192" s="210" t="s">
        <v>762</v>
      </c>
      <c r="G192" s="37"/>
      <c r="H192" s="37"/>
      <c r="I192" s="211"/>
      <c r="J192" s="37"/>
      <c r="K192" s="37"/>
      <c r="L192" s="41"/>
      <c r="M192" s="212"/>
      <c r="N192" s="213"/>
      <c r="O192" s="88"/>
      <c r="P192" s="88"/>
      <c r="Q192" s="88"/>
      <c r="R192" s="88"/>
      <c r="S192" s="88"/>
      <c r="T192" s="88"/>
      <c r="U192" s="89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157</v>
      </c>
      <c r="AU192" s="14" t="s">
        <v>75</v>
      </c>
    </row>
    <row r="193" s="2" customFormat="1">
      <c r="A193" s="35"/>
      <c r="B193" s="36"/>
      <c r="C193" s="195" t="s">
        <v>319</v>
      </c>
      <c r="D193" s="195" t="s">
        <v>150</v>
      </c>
      <c r="E193" s="196" t="s">
        <v>764</v>
      </c>
      <c r="F193" s="197" t="s">
        <v>765</v>
      </c>
      <c r="G193" s="198" t="s">
        <v>304</v>
      </c>
      <c r="H193" s="199">
        <v>10</v>
      </c>
      <c r="I193" s="200"/>
      <c r="J193" s="201">
        <f>ROUND(I193*H193,2)</f>
        <v>0</v>
      </c>
      <c r="K193" s="197" t="s">
        <v>154</v>
      </c>
      <c r="L193" s="202"/>
      <c r="M193" s="203" t="s">
        <v>1</v>
      </c>
      <c r="N193" s="204" t="s">
        <v>40</v>
      </c>
      <c r="O193" s="88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5">
        <f>S193*H193</f>
        <v>0</v>
      </c>
      <c r="U193" s="206" t="s">
        <v>1</v>
      </c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7" t="s">
        <v>84</v>
      </c>
      <c r="AT193" s="207" t="s">
        <v>150</v>
      </c>
      <c r="AU193" s="207" t="s">
        <v>75</v>
      </c>
      <c r="AY193" s="14" t="s">
        <v>155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4" t="s">
        <v>82</v>
      </c>
      <c r="BK193" s="208">
        <f>ROUND(I193*H193,2)</f>
        <v>0</v>
      </c>
      <c r="BL193" s="14" t="s">
        <v>82</v>
      </c>
      <c r="BM193" s="207" t="s">
        <v>766</v>
      </c>
    </row>
    <row r="194" s="2" customFormat="1">
      <c r="A194" s="35"/>
      <c r="B194" s="36"/>
      <c r="C194" s="37"/>
      <c r="D194" s="209" t="s">
        <v>157</v>
      </c>
      <c r="E194" s="37"/>
      <c r="F194" s="210" t="s">
        <v>765</v>
      </c>
      <c r="G194" s="37"/>
      <c r="H194" s="37"/>
      <c r="I194" s="211"/>
      <c r="J194" s="37"/>
      <c r="K194" s="37"/>
      <c r="L194" s="41"/>
      <c r="M194" s="212"/>
      <c r="N194" s="213"/>
      <c r="O194" s="88"/>
      <c r="P194" s="88"/>
      <c r="Q194" s="88"/>
      <c r="R194" s="88"/>
      <c r="S194" s="88"/>
      <c r="T194" s="88"/>
      <c r="U194" s="89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157</v>
      </c>
      <c r="AU194" s="14" t="s">
        <v>75</v>
      </c>
    </row>
    <row r="195" s="2" customFormat="1" ht="33" customHeight="1">
      <c r="A195" s="35"/>
      <c r="B195" s="36"/>
      <c r="C195" s="195" t="s">
        <v>331</v>
      </c>
      <c r="D195" s="195" t="s">
        <v>150</v>
      </c>
      <c r="E195" s="196" t="s">
        <v>302</v>
      </c>
      <c r="F195" s="197" t="s">
        <v>303</v>
      </c>
      <c r="G195" s="198" t="s">
        <v>304</v>
      </c>
      <c r="H195" s="199">
        <v>10</v>
      </c>
      <c r="I195" s="200"/>
      <c r="J195" s="201">
        <f>ROUND(I195*H195,2)</f>
        <v>0</v>
      </c>
      <c r="K195" s="197" t="s">
        <v>154</v>
      </c>
      <c r="L195" s="202"/>
      <c r="M195" s="203" t="s">
        <v>1</v>
      </c>
      <c r="N195" s="204" t="s">
        <v>40</v>
      </c>
      <c r="O195" s="88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5">
        <f>S195*H195</f>
        <v>0</v>
      </c>
      <c r="U195" s="206" t="s">
        <v>1</v>
      </c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7" t="s">
        <v>183</v>
      </c>
      <c r="AT195" s="207" t="s">
        <v>150</v>
      </c>
      <c r="AU195" s="207" t="s">
        <v>75</v>
      </c>
      <c r="AY195" s="14" t="s">
        <v>155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4" t="s">
        <v>82</v>
      </c>
      <c r="BK195" s="208">
        <f>ROUND(I195*H195,2)</f>
        <v>0</v>
      </c>
      <c r="BL195" s="14" t="s">
        <v>183</v>
      </c>
      <c r="BM195" s="207" t="s">
        <v>767</v>
      </c>
    </row>
    <row r="196" s="2" customFormat="1">
      <c r="A196" s="35"/>
      <c r="B196" s="36"/>
      <c r="C196" s="37"/>
      <c r="D196" s="209" t="s">
        <v>157</v>
      </c>
      <c r="E196" s="37"/>
      <c r="F196" s="210" t="s">
        <v>303</v>
      </c>
      <c r="G196" s="37"/>
      <c r="H196" s="37"/>
      <c r="I196" s="211"/>
      <c r="J196" s="37"/>
      <c r="K196" s="37"/>
      <c r="L196" s="41"/>
      <c r="M196" s="212"/>
      <c r="N196" s="213"/>
      <c r="O196" s="88"/>
      <c r="P196" s="88"/>
      <c r="Q196" s="88"/>
      <c r="R196" s="88"/>
      <c r="S196" s="88"/>
      <c r="T196" s="88"/>
      <c r="U196" s="89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157</v>
      </c>
      <c r="AU196" s="14" t="s">
        <v>75</v>
      </c>
    </row>
    <row r="197" s="2" customFormat="1" ht="33" customHeight="1">
      <c r="A197" s="35"/>
      <c r="B197" s="36"/>
      <c r="C197" s="214" t="s">
        <v>323</v>
      </c>
      <c r="D197" s="214" t="s">
        <v>163</v>
      </c>
      <c r="E197" s="215" t="s">
        <v>307</v>
      </c>
      <c r="F197" s="216" t="s">
        <v>308</v>
      </c>
      <c r="G197" s="217" t="s">
        <v>304</v>
      </c>
      <c r="H197" s="218">
        <v>12</v>
      </c>
      <c r="I197" s="219"/>
      <c r="J197" s="220">
        <f>ROUND(I197*H197,2)</f>
        <v>0</v>
      </c>
      <c r="K197" s="216" t="s">
        <v>154</v>
      </c>
      <c r="L197" s="41"/>
      <c r="M197" s="221" t="s">
        <v>1</v>
      </c>
      <c r="N197" s="222" t="s">
        <v>40</v>
      </c>
      <c r="O197" s="88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5">
        <f>S197*H197</f>
        <v>0</v>
      </c>
      <c r="U197" s="206" t="s">
        <v>1</v>
      </c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7" t="s">
        <v>82</v>
      </c>
      <c r="AT197" s="207" t="s">
        <v>163</v>
      </c>
      <c r="AU197" s="207" t="s">
        <v>75</v>
      </c>
      <c r="AY197" s="14" t="s">
        <v>155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4" t="s">
        <v>82</v>
      </c>
      <c r="BK197" s="208">
        <f>ROUND(I197*H197,2)</f>
        <v>0</v>
      </c>
      <c r="BL197" s="14" t="s">
        <v>82</v>
      </c>
      <c r="BM197" s="207" t="s">
        <v>768</v>
      </c>
    </row>
    <row r="198" s="2" customFormat="1">
      <c r="A198" s="35"/>
      <c r="B198" s="36"/>
      <c r="C198" s="37"/>
      <c r="D198" s="209" t="s">
        <v>157</v>
      </c>
      <c r="E198" s="37"/>
      <c r="F198" s="210" t="s">
        <v>310</v>
      </c>
      <c r="G198" s="37"/>
      <c r="H198" s="37"/>
      <c r="I198" s="211"/>
      <c r="J198" s="37"/>
      <c r="K198" s="37"/>
      <c r="L198" s="41"/>
      <c r="M198" s="212"/>
      <c r="N198" s="213"/>
      <c r="O198" s="88"/>
      <c r="P198" s="88"/>
      <c r="Q198" s="88"/>
      <c r="R198" s="88"/>
      <c r="S198" s="88"/>
      <c r="T198" s="88"/>
      <c r="U198" s="89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157</v>
      </c>
      <c r="AU198" s="14" t="s">
        <v>75</v>
      </c>
    </row>
    <row r="199" s="2" customFormat="1">
      <c r="A199" s="35"/>
      <c r="B199" s="36"/>
      <c r="C199" s="214" t="s">
        <v>327</v>
      </c>
      <c r="D199" s="214" t="s">
        <v>163</v>
      </c>
      <c r="E199" s="215" t="s">
        <v>769</v>
      </c>
      <c r="F199" s="216" t="s">
        <v>770</v>
      </c>
      <c r="G199" s="217" t="s">
        <v>304</v>
      </c>
      <c r="H199" s="218">
        <v>30</v>
      </c>
      <c r="I199" s="219"/>
      <c r="J199" s="220">
        <f>ROUND(I199*H199,2)</f>
        <v>0</v>
      </c>
      <c r="K199" s="216" t="s">
        <v>154</v>
      </c>
      <c r="L199" s="41"/>
      <c r="M199" s="221" t="s">
        <v>1</v>
      </c>
      <c r="N199" s="222" t="s">
        <v>40</v>
      </c>
      <c r="O199" s="88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5">
        <f>S199*H199</f>
        <v>0</v>
      </c>
      <c r="U199" s="206" t="s">
        <v>1</v>
      </c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7" t="s">
        <v>82</v>
      </c>
      <c r="AT199" s="207" t="s">
        <v>163</v>
      </c>
      <c r="AU199" s="207" t="s">
        <v>75</v>
      </c>
      <c r="AY199" s="14" t="s">
        <v>155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4" t="s">
        <v>82</v>
      </c>
      <c r="BK199" s="208">
        <f>ROUND(I199*H199,2)</f>
        <v>0</v>
      </c>
      <c r="BL199" s="14" t="s">
        <v>82</v>
      </c>
      <c r="BM199" s="207" t="s">
        <v>771</v>
      </c>
    </row>
    <row r="200" s="2" customFormat="1">
      <c r="A200" s="35"/>
      <c r="B200" s="36"/>
      <c r="C200" s="37"/>
      <c r="D200" s="209" t="s">
        <v>157</v>
      </c>
      <c r="E200" s="37"/>
      <c r="F200" s="210" t="s">
        <v>772</v>
      </c>
      <c r="G200" s="37"/>
      <c r="H200" s="37"/>
      <c r="I200" s="211"/>
      <c r="J200" s="37"/>
      <c r="K200" s="37"/>
      <c r="L200" s="41"/>
      <c r="M200" s="212"/>
      <c r="N200" s="213"/>
      <c r="O200" s="88"/>
      <c r="P200" s="88"/>
      <c r="Q200" s="88"/>
      <c r="R200" s="88"/>
      <c r="S200" s="88"/>
      <c r="T200" s="88"/>
      <c r="U200" s="89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157</v>
      </c>
      <c r="AU200" s="14" t="s">
        <v>75</v>
      </c>
    </row>
    <row r="201" s="2" customFormat="1">
      <c r="A201" s="35"/>
      <c r="B201" s="36"/>
      <c r="C201" s="195" t="s">
        <v>335</v>
      </c>
      <c r="D201" s="195" t="s">
        <v>150</v>
      </c>
      <c r="E201" s="196" t="s">
        <v>312</v>
      </c>
      <c r="F201" s="197" t="s">
        <v>313</v>
      </c>
      <c r="G201" s="198" t="s">
        <v>160</v>
      </c>
      <c r="H201" s="199">
        <v>2</v>
      </c>
      <c r="I201" s="200"/>
      <c r="J201" s="201">
        <f>ROUND(I201*H201,2)</f>
        <v>0</v>
      </c>
      <c r="K201" s="197" t="s">
        <v>154</v>
      </c>
      <c r="L201" s="202"/>
      <c r="M201" s="203" t="s">
        <v>1</v>
      </c>
      <c r="N201" s="204" t="s">
        <v>40</v>
      </c>
      <c r="O201" s="88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5">
        <f>S201*H201</f>
        <v>0</v>
      </c>
      <c r="U201" s="206" t="s">
        <v>1</v>
      </c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7" t="s">
        <v>183</v>
      </c>
      <c r="AT201" s="207" t="s">
        <v>150</v>
      </c>
      <c r="AU201" s="207" t="s">
        <v>75</v>
      </c>
      <c r="AY201" s="14" t="s">
        <v>155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4" t="s">
        <v>82</v>
      </c>
      <c r="BK201" s="208">
        <f>ROUND(I201*H201,2)</f>
        <v>0</v>
      </c>
      <c r="BL201" s="14" t="s">
        <v>183</v>
      </c>
      <c r="BM201" s="207" t="s">
        <v>773</v>
      </c>
    </row>
    <row r="202" s="2" customFormat="1">
      <c r="A202" s="35"/>
      <c r="B202" s="36"/>
      <c r="C202" s="37"/>
      <c r="D202" s="209" t="s">
        <v>157</v>
      </c>
      <c r="E202" s="37"/>
      <c r="F202" s="210" t="s">
        <v>313</v>
      </c>
      <c r="G202" s="37"/>
      <c r="H202" s="37"/>
      <c r="I202" s="211"/>
      <c r="J202" s="37"/>
      <c r="K202" s="37"/>
      <c r="L202" s="41"/>
      <c r="M202" s="212"/>
      <c r="N202" s="213"/>
      <c r="O202" s="88"/>
      <c r="P202" s="88"/>
      <c r="Q202" s="88"/>
      <c r="R202" s="88"/>
      <c r="S202" s="88"/>
      <c r="T202" s="88"/>
      <c r="U202" s="89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157</v>
      </c>
      <c r="AU202" s="14" t="s">
        <v>75</v>
      </c>
    </row>
    <row r="203" s="2" customFormat="1">
      <c r="A203" s="35"/>
      <c r="B203" s="36"/>
      <c r="C203" s="195" t="s">
        <v>340</v>
      </c>
      <c r="D203" s="195" t="s">
        <v>150</v>
      </c>
      <c r="E203" s="196" t="s">
        <v>316</v>
      </c>
      <c r="F203" s="197" t="s">
        <v>317</v>
      </c>
      <c r="G203" s="198" t="s">
        <v>160</v>
      </c>
      <c r="H203" s="199">
        <v>2</v>
      </c>
      <c r="I203" s="200"/>
      <c r="J203" s="201">
        <f>ROUND(I203*H203,2)</f>
        <v>0</v>
      </c>
      <c r="K203" s="197" t="s">
        <v>154</v>
      </c>
      <c r="L203" s="202"/>
      <c r="M203" s="203" t="s">
        <v>1</v>
      </c>
      <c r="N203" s="204" t="s">
        <v>40</v>
      </c>
      <c r="O203" s="88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5">
        <f>S203*H203</f>
        <v>0</v>
      </c>
      <c r="U203" s="206" t="s">
        <v>1</v>
      </c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7" t="s">
        <v>84</v>
      </c>
      <c r="AT203" s="207" t="s">
        <v>150</v>
      </c>
      <c r="AU203" s="207" t="s">
        <v>75</v>
      </c>
      <c r="AY203" s="14" t="s">
        <v>155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4" t="s">
        <v>82</v>
      </c>
      <c r="BK203" s="208">
        <f>ROUND(I203*H203,2)</f>
        <v>0</v>
      </c>
      <c r="BL203" s="14" t="s">
        <v>82</v>
      </c>
      <c r="BM203" s="207" t="s">
        <v>774</v>
      </c>
    </row>
    <row r="204" s="2" customFormat="1">
      <c r="A204" s="35"/>
      <c r="B204" s="36"/>
      <c r="C204" s="37"/>
      <c r="D204" s="209" t="s">
        <v>157</v>
      </c>
      <c r="E204" s="37"/>
      <c r="F204" s="210" t="s">
        <v>317</v>
      </c>
      <c r="G204" s="37"/>
      <c r="H204" s="37"/>
      <c r="I204" s="211"/>
      <c r="J204" s="37"/>
      <c r="K204" s="37"/>
      <c r="L204" s="41"/>
      <c r="M204" s="212"/>
      <c r="N204" s="213"/>
      <c r="O204" s="88"/>
      <c r="P204" s="88"/>
      <c r="Q204" s="88"/>
      <c r="R204" s="88"/>
      <c r="S204" s="88"/>
      <c r="T204" s="88"/>
      <c r="U204" s="89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157</v>
      </c>
      <c r="AU204" s="14" t="s">
        <v>75</v>
      </c>
    </row>
    <row r="205" s="2" customFormat="1">
      <c r="A205" s="35"/>
      <c r="B205" s="36"/>
      <c r="C205" s="195" t="s">
        <v>344</v>
      </c>
      <c r="D205" s="195" t="s">
        <v>150</v>
      </c>
      <c r="E205" s="196" t="s">
        <v>775</v>
      </c>
      <c r="F205" s="197" t="s">
        <v>776</v>
      </c>
      <c r="G205" s="198" t="s">
        <v>160</v>
      </c>
      <c r="H205" s="199">
        <v>1</v>
      </c>
      <c r="I205" s="200"/>
      <c r="J205" s="201">
        <f>ROUND(I205*H205,2)</f>
        <v>0</v>
      </c>
      <c r="K205" s="197" t="s">
        <v>154</v>
      </c>
      <c r="L205" s="202"/>
      <c r="M205" s="203" t="s">
        <v>1</v>
      </c>
      <c r="N205" s="204" t="s">
        <v>40</v>
      </c>
      <c r="O205" s="88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5">
        <f>S205*H205</f>
        <v>0</v>
      </c>
      <c r="U205" s="206" t="s">
        <v>1</v>
      </c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7" t="s">
        <v>84</v>
      </c>
      <c r="AT205" s="207" t="s">
        <v>150</v>
      </c>
      <c r="AU205" s="207" t="s">
        <v>75</v>
      </c>
      <c r="AY205" s="14" t="s">
        <v>155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4" t="s">
        <v>82</v>
      </c>
      <c r="BK205" s="208">
        <f>ROUND(I205*H205,2)</f>
        <v>0</v>
      </c>
      <c r="BL205" s="14" t="s">
        <v>82</v>
      </c>
      <c r="BM205" s="207" t="s">
        <v>777</v>
      </c>
    </row>
    <row r="206" s="2" customFormat="1">
      <c r="A206" s="35"/>
      <c r="B206" s="36"/>
      <c r="C206" s="37"/>
      <c r="D206" s="209" t="s">
        <v>157</v>
      </c>
      <c r="E206" s="37"/>
      <c r="F206" s="210" t="s">
        <v>776</v>
      </c>
      <c r="G206" s="37"/>
      <c r="H206" s="37"/>
      <c r="I206" s="211"/>
      <c r="J206" s="37"/>
      <c r="K206" s="37"/>
      <c r="L206" s="41"/>
      <c r="M206" s="212"/>
      <c r="N206" s="213"/>
      <c r="O206" s="88"/>
      <c r="P206" s="88"/>
      <c r="Q206" s="88"/>
      <c r="R206" s="88"/>
      <c r="S206" s="88"/>
      <c r="T206" s="88"/>
      <c r="U206" s="89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157</v>
      </c>
      <c r="AU206" s="14" t="s">
        <v>75</v>
      </c>
    </row>
    <row r="207" s="2" customFormat="1">
      <c r="A207" s="35"/>
      <c r="B207" s="36"/>
      <c r="C207" s="195" t="s">
        <v>349</v>
      </c>
      <c r="D207" s="195" t="s">
        <v>150</v>
      </c>
      <c r="E207" s="196" t="s">
        <v>320</v>
      </c>
      <c r="F207" s="197" t="s">
        <v>321</v>
      </c>
      <c r="G207" s="198" t="s">
        <v>160</v>
      </c>
      <c r="H207" s="199">
        <v>3</v>
      </c>
      <c r="I207" s="200"/>
      <c r="J207" s="201">
        <f>ROUND(I207*H207,2)</f>
        <v>0</v>
      </c>
      <c r="K207" s="197" t="s">
        <v>154</v>
      </c>
      <c r="L207" s="202"/>
      <c r="M207" s="203" t="s">
        <v>1</v>
      </c>
      <c r="N207" s="204" t="s">
        <v>40</v>
      </c>
      <c r="O207" s="88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5">
        <f>S207*H207</f>
        <v>0</v>
      </c>
      <c r="U207" s="206" t="s">
        <v>1</v>
      </c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7" t="s">
        <v>84</v>
      </c>
      <c r="AT207" s="207" t="s">
        <v>150</v>
      </c>
      <c r="AU207" s="207" t="s">
        <v>75</v>
      </c>
      <c r="AY207" s="14" t="s">
        <v>155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4" t="s">
        <v>82</v>
      </c>
      <c r="BK207" s="208">
        <f>ROUND(I207*H207,2)</f>
        <v>0</v>
      </c>
      <c r="BL207" s="14" t="s">
        <v>82</v>
      </c>
      <c r="BM207" s="207" t="s">
        <v>778</v>
      </c>
    </row>
    <row r="208" s="2" customFormat="1">
      <c r="A208" s="35"/>
      <c r="B208" s="36"/>
      <c r="C208" s="37"/>
      <c r="D208" s="209" t="s">
        <v>157</v>
      </c>
      <c r="E208" s="37"/>
      <c r="F208" s="210" t="s">
        <v>321</v>
      </c>
      <c r="G208" s="37"/>
      <c r="H208" s="37"/>
      <c r="I208" s="211"/>
      <c r="J208" s="37"/>
      <c r="K208" s="37"/>
      <c r="L208" s="41"/>
      <c r="M208" s="212"/>
      <c r="N208" s="213"/>
      <c r="O208" s="88"/>
      <c r="P208" s="88"/>
      <c r="Q208" s="88"/>
      <c r="R208" s="88"/>
      <c r="S208" s="88"/>
      <c r="T208" s="88"/>
      <c r="U208" s="89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157</v>
      </c>
      <c r="AU208" s="14" t="s">
        <v>75</v>
      </c>
    </row>
    <row r="209" s="2" customFormat="1">
      <c r="A209" s="35"/>
      <c r="B209" s="36"/>
      <c r="C209" s="195" t="s">
        <v>354</v>
      </c>
      <c r="D209" s="195" t="s">
        <v>150</v>
      </c>
      <c r="E209" s="196" t="s">
        <v>324</v>
      </c>
      <c r="F209" s="197" t="s">
        <v>325</v>
      </c>
      <c r="G209" s="198" t="s">
        <v>160</v>
      </c>
      <c r="H209" s="199">
        <v>1</v>
      </c>
      <c r="I209" s="200"/>
      <c r="J209" s="201">
        <f>ROUND(I209*H209,2)</f>
        <v>0</v>
      </c>
      <c r="K209" s="197" t="s">
        <v>154</v>
      </c>
      <c r="L209" s="202"/>
      <c r="M209" s="203" t="s">
        <v>1</v>
      </c>
      <c r="N209" s="204" t="s">
        <v>40</v>
      </c>
      <c r="O209" s="88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5">
        <f>S209*H209</f>
        <v>0</v>
      </c>
      <c r="U209" s="206" t="s">
        <v>1</v>
      </c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7" t="s">
        <v>84</v>
      </c>
      <c r="AT209" s="207" t="s">
        <v>150</v>
      </c>
      <c r="AU209" s="207" t="s">
        <v>75</v>
      </c>
      <c r="AY209" s="14" t="s">
        <v>155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4" t="s">
        <v>82</v>
      </c>
      <c r="BK209" s="208">
        <f>ROUND(I209*H209,2)</f>
        <v>0</v>
      </c>
      <c r="BL209" s="14" t="s">
        <v>82</v>
      </c>
      <c r="BM209" s="207" t="s">
        <v>779</v>
      </c>
    </row>
    <row r="210" s="2" customFormat="1">
      <c r="A210" s="35"/>
      <c r="B210" s="36"/>
      <c r="C210" s="37"/>
      <c r="D210" s="209" t="s">
        <v>157</v>
      </c>
      <c r="E210" s="37"/>
      <c r="F210" s="210" t="s">
        <v>325</v>
      </c>
      <c r="G210" s="37"/>
      <c r="H210" s="37"/>
      <c r="I210" s="211"/>
      <c r="J210" s="37"/>
      <c r="K210" s="37"/>
      <c r="L210" s="41"/>
      <c r="M210" s="212"/>
      <c r="N210" s="213"/>
      <c r="O210" s="88"/>
      <c r="P210" s="88"/>
      <c r="Q210" s="88"/>
      <c r="R210" s="88"/>
      <c r="S210" s="88"/>
      <c r="T210" s="88"/>
      <c r="U210" s="89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157</v>
      </c>
      <c r="AU210" s="14" t="s">
        <v>75</v>
      </c>
    </row>
    <row r="211" s="2" customFormat="1">
      <c r="A211" s="35"/>
      <c r="B211" s="36"/>
      <c r="C211" s="195" t="s">
        <v>362</v>
      </c>
      <c r="D211" s="195" t="s">
        <v>150</v>
      </c>
      <c r="E211" s="196" t="s">
        <v>780</v>
      </c>
      <c r="F211" s="197" t="s">
        <v>781</v>
      </c>
      <c r="G211" s="198" t="s">
        <v>160</v>
      </c>
      <c r="H211" s="199">
        <v>2</v>
      </c>
      <c r="I211" s="200"/>
      <c r="J211" s="201">
        <f>ROUND(I211*H211,2)</f>
        <v>0</v>
      </c>
      <c r="K211" s="197" t="s">
        <v>154</v>
      </c>
      <c r="L211" s="202"/>
      <c r="M211" s="203" t="s">
        <v>1</v>
      </c>
      <c r="N211" s="204" t="s">
        <v>40</v>
      </c>
      <c r="O211" s="88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5">
        <f>S211*H211</f>
        <v>0</v>
      </c>
      <c r="U211" s="206" t="s">
        <v>1</v>
      </c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7" t="s">
        <v>84</v>
      </c>
      <c r="AT211" s="207" t="s">
        <v>150</v>
      </c>
      <c r="AU211" s="207" t="s">
        <v>75</v>
      </c>
      <c r="AY211" s="14" t="s">
        <v>155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4" t="s">
        <v>82</v>
      </c>
      <c r="BK211" s="208">
        <f>ROUND(I211*H211,2)</f>
        <v>0</v>
      </c>
      <c r="BL211" s="14" t="s">
        <v>82</v>
      </c>
      <c r="BM211" s="207" t="s">
        <v>782</v>
      </c>
    </row>
    <row r="212" s="2" customFormat="1">
      <c r="A212" s="35"/>
      <c r="B212" s="36"/>
      <c r="C212" s="37"/>
      <c r="D212" s="209" t="s">
        <v>157</v>
      </c>
      <c r="E212" s="37"/>
      <c r="F212" s="210" t="s">
        <v>781</v>
      </c>
      <c r="G212" s="37"/>
      <c r="H212" s="37"/>
      <c r="I212" s="211"/>
      <c r="J212" s="37"/>
      <c r="K212" s="37"/>
      <c r="L212" s="41"/>
      <c r="M212" s="212"/>
      <c r="N212" s="213"/>
      <c r="O212" s="88"/>
      <c r="P212" s="88"/>
      <c r="Q212" s="88"/>
      <c r="R212" s="88"/>
      <c r="S212" s="88"/>
      <c r="T212" s="88"/>
      <c r="U212" s="89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157</v>
      </c>
      <c r="AU212" s="14" t="s">
        <v>75</v>
      </c>
    </row>
    <row r="213" s="2" customFormat="1">
      <c r="A213" s="35"/>
      <c r="B213" s="36"/>
      <c r="C213" s="195" t="s">
        <v>358</v>
      </c>
      <c r="D213" s="195" t="s">
        <v>150</v>
      </c>
      <c r="E213" s="196" t="s">
        <v>783</v>
      </c>
      <c r="F213" s="197" t="s">
        <v>784</v>
      </c>
      <c r="G213" s="198" t="s">
        <v>160</v>
      </c>
      <c r="H213" s="199">
        <v>1</v>
      </c>
      <c r="I213" s="200"/>
      <c r="J213" s="201">
        <f>ROUND(I213*H213,2)</f>
        <v>0</v>
      </c>
      <c r="K213" s="197" t="s">
        <v>154</v>
      </c>
      <c r="L213" s="202"/>
      <c r="M213" s="203" t="s">
        <v>1</v>
      </c>
      <c r="N213" s="204" t="s">
        <v>40</v>
      </c>
      <c r="O213" s="88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5">
        <f>S213*H213</f>
        <v>0</v>
      </c>
      <c r="U213" s="206" t="s">
        <v>1</v>
      </c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7" t="s">
        <v>84</v>
      </c>
      <c r="AT213" s="207" t="s">
        <v>150</v>
      </c>
      <c r="AU213" s="207" t="s">
        <v>75</v>
      </c>
      <c r="AY213" s="14" t="s">
        <v>155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4" t="s">
        <v>82</v>
      </c>
      <c r="BK213" s="208">
        <f>ROUND(I213*H213,2)</f>
        <v>0</v>
      </c>
      <c r="BL213" s="14" t="s">
        <v>82</v>
      </c>
      <c r="BM213" s="207" t="s">
        <v>785</v>
      </c>
    </row>
    <row r="214" s="2" customFormat="1">
      <c r="A214" s="35"/>
      <c r="B214" s="36"/>
      <c r="C214" s="37"/>
      <c r="D214" s="209" t="s">
        <v>157</v>
      </c>
      <c r="E214" s="37"/>
      <c r="F214" s="210" t="s">
        <v>784</v>
      </c>
      <c r="G214" s="37"/>
      <c r="H214" s="37"/>
      <c r="I214" s="211"/>
      <c r="J214" s="37"/>
      <c r="K214" s="37"/>
      <c r="L214" s="41"/>
      <c r="M214" s="212"/>
      <c r="N214" s="213"/>
      <c r="O214" s="88"/>
      <c r="P214" s="88"/>
      <c r="Q214" s="88"/>
      <c r="R214" s="88"/>
      <c r="S214" s="88"/>
      <c r="T214" s="88"/>
      <c r="U214" s="89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157</v>
      </c>
      <c r="AU214" s="14" t="s">
        <v>75</v>
      </c>
    </row>
    <row r="215" s="2" customFormat="1">
      <c r="A215" s="35"/>
      <c r="B215" s="36"/>
      <c r="C215" s="214" t="s">
        <v>366</v>
      </c>
      <c r="D215" s="214" t="s">
        <v>163</v>
      </c>
      <c r="E215" s="215" t="s">
        <v>332</v>
      </c>
      <c r="F215" s="216" t="s">
        <v>333</v>
      </c>
      <c r="G215" s="217" t="s">
        <v>160</v>
      </c>
      <c r="H215" s="218">
        <v>10</v>
      </c>
      <c r="I215" s="219"/>
      <c r="J215" s="220">
        <f>ROUND(I215*H215,2)</f>
        <v>0</v>
      </c>
      <c r="K215" s="216" t="s">
        <v>154</v>
      </c>
      <c r="L215" s="41"/>
      <c r="M215" s="221" t="s">
        <v>1</v>
      </c>
      <c r="N215" s="222" t="s">
        <v>40</v>
      </c>
      <c r="O215" s="88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5">
        <f>S215*H215</f>
        <v>0</v>
      </c>
      <c r="U215" s="206" t="s">
        <v>1</v>
      </c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7" t="s">
        <v>82</v>
      </c>
      <c r="AT215" s="207" t="s">
        <v>163</v>
      </c>
      <c r="AU215" s="207" t="s">
        <v>75</v>
      </c>
      <c r="AY215" s="14" t="s">
        <v>155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4" t="s">
        <v>82</v>
      </c>
      <c r="BK215" s="208">
        <f>ROUND(I215*H215,2)</f>
        <v>0</v>
      </c>
      <c r="BL215" s="14" t="s">
        <v>82</v>
      </c>
      <c r="BM215" s="207" t="s">
        <v>786</v>
      </c>
    </row>
    <row r="216" s="2" customFormat="1">
      <c r="A216" s="35"/>
      <c r="B216" s="36"/>
      <c r="C216" s="37"/>
      <c r="D216" s="209" t="s">
        <v>157</v>
      </c>
      <c r="E216" s="37"/>
      <c r="F216" s="210" t="s">
        <v>333</v>
      </c>
      <c r="G216" s="37"/>
      <c r="H216" s="37"/>
      <c r="I216" s="211"/>
      <c r="J216" s="37"/>
      <c r="K216" s="37"/>
      <c r="L216" s="41"/>
      <c r="M216" s="212"/>
      <c r="N216" s="213"/>
      <c r="O216" s="88"/>
      <c r="P216" s="88"/>
      <c r="Q216" s="88"/>
      <c r="R216" s="88"/>
      <c r="S216" s="88"/>
      <c r="T216" s="88"/>
      <c r="U216" s="89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157</v>
      </c>
      <c r="AU216" s="14" t="s">
        <v>75</v>
      </c>
    </row>
    <row r="217" s="2" customFormat="1" ht="16.5" customHeight="1">
      <c r="A217" s="35"/>
      <c r="B217" s="36"/>
      <c r="C217" s="214" t="s">
        <v>370</v>
      </c>
      <c r="D217" s="214" t="s">
        <v>163</v>
      </c>
      <c r="E217" s="215" t="s">
        <v>336</v>
      </c>
      <c r="F217" s="216" t="s">
        <v>337</v>
      </c>
      <c r="G217" s="217" t="s">
        <v>230</v>
      </c>
      <c r="H217" s="218">
        <v>40</v>
      </c>
      <c r="I217" s="219"/>
      <c r="J217" s="220">
        <f>ROUND(I217*H217,2)</f>
        <v>0</v>
      </c>
      <c r="K217" s="216" t="s">
        <v>154</v>
      </c>
      <c r="L217" s="41"/>
      <c r="M217" s="221" t="s">
        <v>1</v>
      </c>
      <c r="N217" s="222" t="s">
        <v>40</v>
      </c>
      <c r="O217" s="88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5">
        <f>S217*H217</f>
        <v>0</v>
      </c>
      <c r="U217" s="206" t="s">
        <v>1</v>
      </c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7" t="s">
        <v>82</v>
      </c>
      <c r="AT217" s="207" t="s">
        <v>163</v>
      </c>
      <c r="AU217" s="207" t="s">
        <v>75</v>
      </c>
      <c r="AY217" s="14" t="s">
        <v>155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4" t="s">
        <v>82</v>
      </c>
      <c r="BK217" s="208">
        <f>ROUND(I217*H217,2)</f>
        <v>0</v>
      </c>
      <c r="BL217" s="14" t="s">
        <v>82</v>
      </c>
      <c r="BM217" s="207" t="s">
        <v>787</v>
      </c>
    </row>
    <row r="218" s="2" customFormat="1">
      <c r="A218" s="35"/>
      <c r="B218" s="36"/>
      <c r="C218" s="37"/>
      <c r="D218" s="209" t="s">
        <v>157</v>
      </c>
      <c r="E218" s="37"/>
      <c r="F218" s="210" t="s">
        <v>339</v>
      </c>
      <c r="G218" s="37"/>
      <c r="H218" s="37"/>
      <c r="I218" s="211"/>
      <c r="J218" s="37"/>
      <c r="K218" s="37"/>
      <c r="L218" s="41"/>
      <c r="M218" s="212"/>
      <c r="N218" s="213"/>
      <c r="O218" s="88"/>
      <c r="P218" s="88"/>
      <c r="Q218" s="88"/>
      <c r="R218" s="88"/>
      <c r="S218" s="88"/>
      <c r="T218" s="88"/>
      <c r="U218" s="89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157</v>
      </c>
      <c r="AU218" s="14" t="s">
        <v>75</v>
      </c>
    </row>
    <row r="219" s="2" customFormat="1">
      <c r="A219" s="35"/>
      <c r="B219" s="36"/>
      <c r="C219" s="214" t="s">
        <v>374</v>
      </c>
      <c r="D219" s="214" t="s">
        <v>163</v>
      </c>
      <c r="E219" s="215" t="s">
        <v>788</v>
      </c>
      <c r="F219" s="216" t="s">
        <v>789</v>
      </c>
      <c r="G219" s="217" t="s">
        <v>160</v>
      </c>
      <c r="H219" s="218">
        <v>2</v>
      </c>
      <c r="I219" s="219"/>
      <c r="J219" s="220">
        <f>ROUND(I219*H219,2)</f>
        <v>0</v>
      </c>
      <c r="K219" s="216" t="s">
        <v>154</v>
      </c>
      <c r="L219" s="41"/>
      <c r="M219" s="221" t="s">
        <v>1</v>
      </c>
      <c r="N219" s="222" t="s">
        <v>40</v>
      </c>
      <c r="O219" s="88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5">
        <f>S219*H219</f>
        <v>0</v>
      </c>
      <c r="U219" s="206" t="s">
        <v>1</v>
      </c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7" t="s">
        <v>82</v>
      </c>
      <c r="AT219" s="207" t="s">
        <v>163</v>
      </c>
      <c r="AU219" s="207" t="s">
        <v>75</v>
      </c>
      <c r="AY219" s="14" t="s">
        <v>155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4" t="s">
        <v>82</v>
      </c>
      <c r="BK219" s="208">
        <f>ROUND(I219*H219,2)</f>
        <v>0</v>
      </c>
      <c r="BL219" s="14" t="s">
        <v>82</v>
      </c>
      <c r="BM219" s="207" t="s">
        <v>790</v>
      </c>
    </row>
    <row r="220" s="2" customFormat="1">
      <c r="A220" s="35"/>
      <c r="B220" s="36"/>
      <c r="C220" s="37"/>
      <c r="D220" s="209" t="s">
        <v>157</v>
      </c>
      <c r="E220" s="37"/>
      <c r="F220" s="210" t="s">
        <v>791</v>
      </c>
      <c r="G220" s="37"/>
      <c r="H220" s="37"/>
      <c r="I220" s="211"/>
      <c r="J220" s="37"/>
      <c r="K220" s="37"/>
      <c r="L220" s="41"/>
      <c r="M220" s="212"/>
      <c r="N220" s="213"/>
      <c r="O220" s="88"/>
      <c r="P220" s="88"/>
      <c r="Q220" s="88"/>
      <c r="R220" s="88"/>
      <c r="S220" s="88"/>
      <c r="T220" s="88"/>
      <c r="U220" s="89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157</v>
      </c>
      <c r="AU220" s="14" t="s">
        <v>75</v>
      </c>
    </row>
    <row r="221" s="2" customFormat="1">
      <c r="A221" s="35"/>
      <c r="B221" s="36"/>
      <c r="C221" s="195" t="s">
        <v>378</v>
      </c>
      <c r="D221" s="195" t="s">
        <v>150</v>
      </c>
      <c r="E221" s="196" t="s">
        <v>792</v>
      </c>
      <c r="F221" s="197" t="s">
        <v>793</v>
      </c>
      <c r="G221" s="198" t="s">
        <v>160</v>
      </c>
      <c r="H221" s="199">
        <v>4</v>
      </c>
      <c r="I221" s="200"/>
      <c r="J221" s="201">
        <f>ROUND(I221*H221,2)</f>
        <v>0</v>
      </c>
      <c r="K221" s="197" t="s">
        <v>154</v>
      </c>
      <c r="L221" s="202"/>
      <c r="M221" s="203" t="s">
        <v>1</v>
      </c>
      <c r="N221" s="204" t="s">
        <v>40</v>
      </c>
      <c r="O221" s="88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5">
        <f>S221*H221</f>
        <v>0</v>
      </c>
      <c r="U221" s="206" t="s">
        <v>1</v>
      </c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7" t="s">
        <v>183</v>
      </c>
      <c r="AT221" s="207" t="s">
        <v>150</v>
      </c>
      <c r="AU221" s="207" t="s">
        <v>75</v>
      </c>
      <c r="AY221" s="14" t="s">
        <v>155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4" t="s">
        <v>82</v>
      </c>
      <c r="BK221" s="208">
        <f>ROUND(I221*H221,2)</f>
        <v>0</v>
      </c>
      <c r="BL221" s="14" t="s">
        <v>183</v>
      </c>
      <c r="BM221" s="207" t="s">
        <v>794</v>
      </c>
    </row>
    <row r="222" s="2" customFormat="1">
      <c r="A222" s="35"/>
      <c r="B222" s="36"/>
      <c r="C222" s="37"/>
      <c r="D222" s="209" t="s">
        <v>157</v>
      </c>
      <c r="E222" s="37"/>
      <c r="F222" s="210" t="s">
        <v>793</v>
      </c>
      <c r="G222" s="37"/>
      <c r="H222" s="37"/>
      <c r="I222" s="211"/>
      <c r="J222" s="37"/>
      <c r="K222" s="37"/>
      <c r="L222" s="41"/>
      <c r="M222" s="212"/>
      <c r="N222" s="213"/>
      <c r="O222" s="88"/>
      <c r="P222" s="88"/>
      <c r="Q222" s="88"/>
      <c r="R222" s="88"/>
      <c r="S222" s="88"/>
      <c r="T222" s="88"/>
      <c r="U222" s="89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157</v>
      </c>
      <c r="AU222" s="14" t="s">
        <v>75</v>
      </c>
    </row>
    <row r="223" s="2" customFormat="1" ht="44.25" customHeight="1">
      <c r="A223" s="35"/>
      <c r="B223" s="36"/>
      <c r="C223" s="214" t="s">
        <v>383</v>
      </c>
      <c r="D223" s="214" t="s">
        <v>163</v>
      </c>
      <c r="E223" s="215" t="s">
        <v>795</v>
      </c>
      <c r="F223" s="216" t="s">
        <v>796</v>
      </c>
      <c r="G223" s="217" t="s">
        <v>160</v>
      </c>
      <c r="H223" s="218">
        <v>4</v>
      </c>
      <c r="I223" s="219"/>
      <c r="J223" s="220">
        <f>ROUND(I223*H223,2)</f>
        <v>0</v>
      </c>
      <c r="K223" s="216" t="s">
        <v>154</v>
      </c>
      <c r="L223" s="41"/>
      <c r="M223" s="221" t="s">
        <v>1</v>
      </c>
      <c r="N223" s="222" t="s">
        <v>40</v>
      </c>
      <c r="O223" s="88"/>
      <c r="P223" s="205">
        <f>O223*H223</f>
        <v>0</v>
      </c>
      <c r="Q223" s="205">
        <v>0</v>
      </c>
      <c r="R223" s="205">
        <f>Q223*H223</f>
        <v>0</v>
      </c>
      <c r="S223" s="205">
        <v>0</v>
      </c>
      <c r="T223" s="205">
        <f>S223*H223</f>
        <v>0</v>
      </c>
      <c r="U223" s="206" t="s">
        <v>1</v>
      </c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7" t="s">
        <v>82</v>
      </c>
      <c r="AT223" s="207" t="s">
        <v>163</v>
      </c>
      <c r="AU223" s="207" t="s">
        <v>75</v>
      </c>
      <c r="AY223" s="14" t="s">
        <v>155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4" t="s">
        <v>82</v>
      </c>
      <c r="BK223" s="208">
        <f>ROUND(I223*H223,2)</f>
        <v>0</v>
      </c>
      <c r="BL223" s="14" t="s">
        <v>82</v>
      </c>
      <c r="BM223" s="207" t="s">
        <v>797</v>
      </c>
    </row>
    <row r="224" s="2" customFormat="1">
      <c r="A224" s="35"/>
      <c r="B224" s="36"/>
      <c r="C224" s="37"/>
      <c r="D224" s="209" t="s">
        <v>157</v>
      </c>
      <c r="E224" s="37"/>
      <c r="F224" s="210" t="s">
        <v>798</v>
      </c>
      <c r="G224" s="37"/>
      <c r="H224" s="37"/>
      <c r="I224" s="211"/>
      <c r="J224" s="37"/>
      <c r="K224" s="37"/>
      <c r="L224" s="41"/>
      <c r="M224" s="212"/>
      <c r="N224" s="213"/>
      <c r="O224" s="88"/>
      <c r="P224" s="88"/>
      <c r="Q224" s="88"/>
      <c r="R224" s="88"/>
      <c r="S224" s="88"/>
      <c r="T224" s="88"/>
      <c r="U224" s="89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157</v>
      </c>
      <c r="AU224" s="14" t="s">
        <v>75</v>
      </c>
    </row>
    <row r="225" s="2" customFormat="1">
      <c r="A225" s="35"/>
      <c r="B225" s="36"/>
      <c r="C225" s="195" t="s">
        <v>388</v>
      </c>
      <c r="D225" s="195" t="s">
        <v>150</v>
      </c>
      <c r="E225" s="196" t="s">
        <v>341</v>
      </c>
      <c r="F225" s="197" t="s">
        <v>342</v>
      </c>
      <c r="G225" s="198" t="s">
        <v>160</v>
      </c>
      <c r="H225" s="199">
        <v>6</v>
      </c>
      <c r="I225" s="200"/>
      <c r="J225" s="201">
        <f>ROUND(I225*H225,2)</f>
        <v>0</v>
      </c>
      <c r="K225" s="197" t="s">
        <v>154</v>
      </c>
      <c r="L225" s="202"/>
      <c r="M225" s="203" t="s">
        <v>1</v>
      </c>
      <c r="N225" s="204" t="s">
        <v>40</v>
      </c>
      <c r="O225" s="88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5">
        <f>S225*H225</f>
        <v>0</v>
      </c>
      <c r="U225" s="206" t="s">
        <v>1</v>
      </c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7" t="s">
        <v>183</v>
      </c>
      <c r="AT225" s="207" t="s">
        <v>150</v>
      </c>
      <c r="AU225" s="207" t="s">
        <v>75</v>
      </c>
      <c r="AY225" s="14" t="s">
        <v>155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4" t="s">
        <v>82</v>
      </c>
      <c r="BK225" s="208">
        <f>ROUND(I225*H225,2)</f>
        <v>0</v>
      </c>
      <c r="BL225" s="14" t="s">
        <v>183</v>
      </c>
      <c r="BM225" s="207" t="s">
        <v>799</v>
      </c>
    </row>
    <row r="226" s="2" customFormat="1">
      <c r="A226" s="35"/>
      <c r="B226" s="36"/>
      <c r="C226" s="37"/>
      <c r="D226" s="209" t="s">
        <v>157</v>
      </c>
      <c r="E226" s="37"/>
      <c r="F226" s="210" t="s">
        <v>342</v>
      </c>
      <c r="G226" s="37"/>
      <c r="H226" s="37"/>
      <c r="I226" s="211"/>
      <c r="J226" s="37"/>
      <c r="K226" s="37"/>
      <c r="L226" s="41"/>
      <c r="M226" s="212"/>
      <c r="N226" s="213"/>
      <c r="O226" s="88"/>
      <c r="P226" s="88"/>
      <c r="Q226" s="88"/>
      <c r="R226" s="88"/>
      <c r="S226" s="88"/>
      <c r="T226" s="88"/>
      <c r="U226" s="89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157</v>
      </c>
      <c r="AU226" s="14" t="s">
        <v>75</v>
      </c>
    </row>
    <row r="227" s="2" customFormat="1" ht="33" customHeight="1">
      <c r="A227" s="35"/>
      <c r="B227" s="36"/>
      <c r="C227" s="195" t="s">
        <v>393</v>
      </c>
      <c r="D227" s="195" t="s">
        <v>150</v>
      </c>
      <c r="E227" s="196" t="s">
        <v>800</v>
      </c>
      <c r="F227" s="197" t="s">
        <v>801</v>
      </c>
      <c r="G227" s="198" t="s">
        <v>160</v>
      </c>
      <c r="H227" s="199">
        <v>3</v>
      </c>
      <c r="I227" s="200"/>
      <c r="J227" s="201">
        <f>ROUND(I227*H227,2)</f>
        <v>0</v>
      </c>
      <c r="K227" s="197" t="s">
        <v>154</v>
      </c>
      <c r="L227" s="202"/>
      <c r="M227" s="203" t="s">
        <v>1</v>
      </c>
      <c r="N227" s="204" t="s">
        <v>40</v>
      </c>
      <c r="O227" s="88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5">
        <f>S227*H227</f>
        <v>0</v>
      </c>
      <c r="U227" s="206" t="s">
        <v>1</v>
      </c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7" t="s">
        <v>84</v>
      </c>
      <c r="AT227" s="207" t="s">
        <v>150</v>
      </c>
      <c r="AU227" s="207" t="s">
        <v>75</v>
      </c>
      <c r="AY227" s="14" t="s">
        <v>155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4" t="s">
        <v>82</v>
      </c>
      <c r="BK227" s="208">
        <f>ROUND(I227*H227,2)</f>
        <v>0</v>
      </c>
      <c r="BL227" s="14" t="s">
        <v>82</v>
      </c>
      <c r="BM227" s="207" t="s">
        <v>802</v>
      </c>
    </row>
    <row r="228" s="2" customFormat="1">
      <c r="A228" s="35"/>
      <c r="B228" s="36"/>
      <c r="C228" s="37"/>
      <c r="D228" s="209" t="s">
        <v>157</v>
      </c>
      <c r="E228" s="37"/>
      <c r="F228" s="210" t="s">
        <v>801</v>
      </c>
      <c r="G228" s="37"/>
      <c r="H228" s="37"/>
      <c r="I228" s="211"/>
      <c r="J228" s="37"/>
      <c r="K228" s="37"/>
      <c r="L228" s="41"/>
      <c r="M228" s="212"/>
      <c r="N228" s="213"/>
      <c r="O228" s="88"/>
      <c r="P228" s="88"/>
      <c r="Q228" s="88"/>
      <c r="R228" s="88"/>
      <c r="S228" s="88"/>
      <c r="T228" s="88"/>
      <c r="U228" s="89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157</v>
      </c>
      <c r="AU228" s="14" t="s">
        <v>75</v>
      </c>
    </row>
    <row r="229" s="2" customFormat="1">
      <c r="A229" s="35"/>
      <c r="B229" s="36"/>
      <c r="C229" s="214" t="s">
        <v>398</v>
      </c>
      <c r="D229" s="214" t="s">
        <v>163</v>
      </c>
      <c r="E229" s="215" t="s">
        <v>345</v>
      </c>
      <c r="F229" s="216" t="s">
        <v>346</v>
      </c>
      <c r="G229" s="217" t="s">
        <v>160</v>
      </c>
      <c r="H229" s="218">
        <v>9</v>
      </c>
      <c r="I229" s="219"/>
      <c r="J229" s="220">
        <f>ROUND(I229*H229,2)</f>
        <v>0</v>
      </c>
      <c r="K229" s="216" t="s">
        <v>154</v>
      </c>
      <c r="L229" s="41"/>
      <c r="M229" s="221" t="s">
        <v>1</v>
      </c>
      <c r="N229" s="222" t="s">
        <v>40</v>
      </c>
      <c r="O229" s="88"/>
      <c r="P229" s="205">
        <f>O229*H229</f>
        <v>0</v>
      </c>
      <c r="Q229" s="205">
        <v>0</v>
      </c>
      <c r="R229" s="205">
        <f>Q229*H229</f>
        <v>0</v>
      </c>
      <c r="S229" s="205">
        <v>0</v>
      </c>
      <c r="T229" s="205">
        <f>S229*H229</f>
        <v>0</v>
      </c>
      <c r="U229" s="206" t="s">
        <v>1</v>
      </c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7" t="s">
        <v>82</v>
      </c>
      <c r="AT229" s="207" t="s">
        <v>163</v>
      </c>
      <c r="AU229" s="207" t="s">
        <v>75</v>
      </c>
      <c r="AY229" s="14" t="s">
        <v>155</v>
      </c>
      <c r="BE229" s="208">
        <f>IF(N229="základní",J229,0)</f>
        <v>0</v>
      </c>
      <c r="BF229" s="208">
        <f>IF(N229="snížená",J229,0)</f>
        <v>0</v>
      </c>
      <c r="BG229" s="208">
        <f>IF(N229="zákl. přenesená",J229,0)</f>
        <v>0</v>
      </c>
      <c r="BH229" s="208">
        <f>IF(N229="sníž. přenesená",J229,0)</f>
        <v>0</v>
      </c>
      <c r="BI229" s="208">
        <f>IF(N229="nulová",J229,0)</f>
        <v>0</v>
      </c>
      <c r="BJ229" s="14" t="s">
        <v>82</v>
      </c>
      <c r="BK229" s="208">
        <f>ROUND(I229*H229,2)</f>
        <v>0</v>
      </c>
      <c r="BL229" s="14" t="s">
        <v>82</v>
      </c>
      <c r="BM229" s="207" t="s">
        <v>803</v>
      </c>
    </row>
    <row r="230" s="2" customFormat="1">
      <c r="A230" s="35"/>
      <c r="B230" s="36"/>
      <c r="C230" s="37"/>
      <c r="D230" s="209" t="s">
        <v>157</v>
      </c>
      <c r="E230" s="37"/>
      <c r="F230" s="210" t="s">
        <v>348</v>
      </c>
      <c r="G230" s="37"/>
      <c r="H230" s="37"/>
      <c r="I230" s="211"/>
      <c r="J230" s="37"/>
      <c r="K230" s="37"/>
      <c r="L230" s="41"/>
      <c r="M230" s="212"/>
      <c r="N230" s="213"/>
      <c r="O230" s="88"/>
      <c r="P230" s="88"/>
      <c r="Q230" s="88"/>
      <c r="R230" s="88"/>
      <c r="S230" s="88"/>
      <c r="T230" s="88"/>
      <c r="U230" s="89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157</v>
      </c>
      <c r="AU230" s="14" t="s">
        <v>75</v>
      </c>
    </row>
    <row r="231" s="2" customFormat="1">
      <c r="A231" s="35"/>
      <c r="B231" s="36"/>
      <c r="C231" s="195" t="s">
        <v>402</v>
      </c>
      <c r="D231" s="195" t="s">
        <v>150</v>
      </c>
      <c r="E231" s="196" t="s">
        <v>804</v>
      </c>
      <c r="F231" s="197" t="s">
        <v>805</v>
      </c>
      <c r="G231" s="198" t="s">
        <v>160</v>
      </c>
      <c r="H231" s="199">
        <v>1</v>
      </c>
      <c r="I231" s="200"/>
      <c r="J231" s="201">
        <f>ROUND(I231*H231,2)</f>
        <v>0</v>
      </c>
      <c r="K231" s="197" t="s">
        <v>154</v>
      </c>
      <c r="L231" s="202"/>
      <c r="M231" s="203" t="s">
        <v>1</v>
      </c>
      <c r="N231" s="204" t="s">
        <v>40</v>
      </c>
      <c r="O231" s="88"/>
      <c r="P231" s="205">
        <f>O231*H231</f>
        <v>0</v>
      </c>
      <c r="Q231" s="205">
        <v>0</v>
      </c>
      <c r="R231" s="205">
        <f>Q231*H231</f>
        <v>0</v>
      </c>
      <c r="S231" s="205">
        <v>0</v>
      </c>
      <c r="T231" s="205">
        <f>S231*H231</f>
        <v>0</v>
      </c>
      <c r="U231" s="206" t="s">
        <v>1</v>
      </c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7" t="s">
        <v>183</v>
      </c>
      <c r="AT231" s="207" t="s">
        <v>150</v>
      </c>
      <c r="AU231" s="207" t="s">
        <v>75</v>
      </c>
      <c r="AY231" s="14" t="s">
        <v>155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4" t="s">
        <v>82</v>
      </c>
      <c r="BK231" s="208">
        <f>ROUND(I231*H231,2)</f>
        <v>0</v>
      </c>
      <c r="BL231" s="14" t="s">
        <v>183</v>
      </c>
      <c r="BM231" s="207" t="s">
        <v>806</v>
      </c>
    </row>
    <row r="232" s="2" customFormat="1">
      <c r="A232" s="35"/>
      <c r="B232" s="36"/>
      <c r="C232" s="37"/>
      <c r="D232" s="209" t="s">
        <v>157</v>
      </c>
      <c r="E232" s="37"/>
      <c r="F232" s="210" t="s">
        <v>805</v>
      </c>
      <c r="G232" s="37"/>
      <c r="H232" s="37"/>
      <c r="I232" s="211"/>
      <c r="J232" s="37"/>
      <c r="K232" s="37"/>
      <c r="L232" s="41"/>
      <c r="M232" s="212"/>
      <c r="N232" s="213"/>
      <c r="O232" s="88"/>
      <c r="P232" s="88"/>
      <c r="Q232" s="88"/>
      <c r="R232" s="88"/>
      <c r="S232" s="88"/>
      <c r="T232" s="88"/>
      <c r="U232" s="89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157</v>
      </c>
      <c r="AU232" s="14" t="s">
        <v>75</v>
      </c>
    </row>
    <row r="233" s="2" customFormat="1" ht="21.75" customHeight="1">
      <c r="A233" s="35"/>
      <c r="B233" s="36"/>
      <c r="C233" s="214" t="s">
        <v>407</v>
      </c>
      <c r="D233" s="214" t="s">
        <v>163</v>
      </c>
      <c r="E233" s="215" t="s">
        <v>807</v>
      </c>
      <c r="F233" s="216" t="s">
        <v>808</v>
      </c>
      <c r="G233" s="217" t="s">
        <v>160</v>
      </c>
      <c r="H233" s="218">
        <v>1</v>
      </c>
      <c r="I233" s="219"/>
      <c r="J233" s="220">
        <f>ROUND(I233*H233,2)</f>
        <v>0</v>
      </c>
      <c r="K233" s="216" t="s">
        <v>154</v>
      </c>
      <c r="L233" s="41"/>
      <c r="M233" s="221" t="s">
        <v>1</v>
      </c>
      <c r="N233" s="222" t="s">
        <v>40</v>
      </c>
      <c r="O233" s="88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5">
        <f>S233*H233</f>
        <v>0</v>
      </c>
      <c r="U233" s="206" t="s">
        <v>1</v>
      </c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7" t="s">
        <v>82</v>
      </c>
      <c r="AT233" s="207" t="s">
        <v>163</v>
      </c>
      <c r="AU233" s="207" t="s">
        <v>75</v>
      </c>
      <c r="AY233" s="14" t="s">
        <v>155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4" t="s">
        <v>82</v>
      </c>
      <c r="BK233" s="208">
        <f>ROUND(I233*H233,2)</f>
        <v>0</v>
      </c>
      <c r="BL233" s="14" t="s">
        <v>82</v>
      </c>
      <c r="BM233" s="207" t="s">
        <v>809</v>
      </c>
    </row>
    <row r="234" s="2" customFormat="1">
      <c r="A234" s="35"/>
      <c r="B234" s="36"/>
      <c r="C234" s="37"/>
      <c r="D234" s="209" t="s">
        <v>157</v>
      </c>
      <c r="E234" s="37"/>
      <c r="F234" s="210" t="s">
        <v>810</v>
      </c>
      <c r="G234" s="37"/>
      <c r="H234" s="37"/>
      <c r="I234" s="211"/>
      <c r="J234" s="37"/>
      <c r="K234" s="37"/>
      <c r="L234" s="41"/>
      <c r="M234" s="212"/>
      <c r="N234" s="213"/>
      <c r="O234" s="88"/>
      <c r="P234" s="88"/>
      <c r="Q234" s="88"/>
      <c r="R234" s="88"/>
      <c r="S234" s="88"/>
      <c r="T234" s="88"/>
      <c r="U234" s="89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157</v>
      </c>
      <c r="AU234" s="14" t="s">
        <v>75</v>
      </c>
    </row>
    <row r="235" s="2" customFormat="1" ht="16.5" customHeight="1">
      <c r="A235" s="35"/>
      <c r="B235" s="36"/>
      <c r="C235" s="195" t="s">
        <v>411</v>
      </c>
      <c r="D235" s="195" t="s">
        <v>150</v>
      </c>
      <c r="E235" s="196" t="s">
        <v>811</v>
      </c>
      <c r="F235" s="197" t="s">
        <v>812</v>
      </c>
      <c r="G235" s="198" t="s">
        <v>160</v>
      </c>
      <c r="H235" s="199">
        <v>1</v>
      </c>
      <c r="I235" s="200"/>
      <c r="J235" s="201">
        <f>ROUND(I235*H235,2)</f>
        <v>0</v>
      </c>
      <c r="K235" s="197" t="s">
        <v>154</v>
      </c>
      <c r="L235" s="202"/>
      <c r="M235" s="203" t="s">
        <v>1</v>
      </c>
      <c r="N235" s="204" t="s">
        <v>40</v>
      </c>
      <c r="O235" s="88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5">
        <f>S235*H235</f>
        <v>0</v>
      </c>
      <c r="U235" s="206" t="s">
        <v>1</v>
      </c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7" t="s">
        <v>183</v>
      </c>
      <c r="AT235" s="207" t="s">
        <v>150</v>
      </c>
      <c r="AU235" s="207" t="s">
        <v>75</v>
      </c>
      <c r="AY235" s="14" t="s">
        <v>155</v>
      </c>
      <c r="BE235" s="208">
        <f>IF(N235="základní",J235,0)</f>
        <v>0</v>
      </c>
      <c r="BF235" s="208">
        <f>IF(N235="snížená",J235,0)</f>
        <v>0</v>
      </c>
      <c r="BG235" s="208">
        <f>IF(N235="zákl. přenesená",J235,0)</f>
        <v>0</v>
      </c>
      <c r="BH235" s="208">
        <f>IF(N235="sníž. přenesená",J235,0)</f>
        <v>0</v>
      </c>
      <c r="BI235" s="208">
        <f>IF(N235="nulová",J235,0)</f>
        <v>0</v>
      </c>
      <c r="BJ235" s="14" t="s">
        <v>82</v>
      </c>
      <c r="BK235" s="208">
        <f>ROUND(I235*H235,2)</f>
        <v>0</v>
      </c>
      <c r="BL235" s="14" t="s">
        <v>183</v>
      </c>
      <c r="BM235" s="207" t="s">
        <v>813</v>
      </c>
    </row>
    <row r="236" s="2" customFormat="1">
      <c r="A236" s="35"/>
      <c r="B236" s="36"/>
      <c r="C236" s="37"/>
      <c r="D236" s="209" t="s">
        <v>157</v>
      </c>
      <c r="E236" s="37"/>
      <c r="F236" s="210" t="s">
        <v>812</v>
      </c>
      <c r="G236" s="37"/>
      <c r="H236" s="37"/>
      <c r="I236" s="211"/>
      <c r="J236" s="37"/>
      <c r="K236" s="37"/>
      <c r="L236" s="41"/>
      <c r="M236" s="212"/>
      <c r="N236" s="213"/>
      <c r="O236" s="88"/>
      <c r="P236" s="88"/>
      <c r="Q236" s="88"/>
      <c r="R236" s="88"/>
      <c r="S236" s="88"/>
      <c r="T236" s="88"/>
      <c r="U236" s="89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157</v>
      </c>
      <c r="AU236" s="14" t="s">
        <v>75</v>
      </c>
    </row>
    <row r="237" s="2" customFormat="1" ht="21.75" customHeight="1">
      <c r="A237" s="35"/>
      <c r="B237" s="36"/>
      <c r="C237" s="214" t="s">
        <v>416</v>
      </c>
      <c r="D237" s="214" t="s">
        <v>163</v>
      </c>
      <c r="E237" s="215" t="s">
        <v>814</v>
      </c>
      <c r="F237" s="216" t="s">
        <v>815</v>
      </c>
      <c r="G237" s="217" t="s">
        <v>160</v>
      </c>
      <c r="H237" s="218">
        <v>1</v>
      </c>
      <c r="I237" s="219"/>
      <c r="J237" s="220">
        <f>ROUND(I237*H237,2)</f>
        <v>0</v>
      </c>
      <c r="K237" s="216" t="s">
        <v>154</v>
      </c>
      <c r="L237" s="41"/>
      <c r="M237" s="221" t="s">
        <v>1</v>
      </c>
      <c r="N237" s="222" t="s">
        <v>40</v>
      </c>
      <c r="O237" s="88"/>
      <c r="P237" s="205">
        <f>O237*H237</f>
        <v>0</v>
      </c>
      <c r="Q237" s="205">
        <v>0</v>
      </c>
      <c r="R237" s="205">
        <f>Q237*H237</f>
        <v>0</v>
      </c>
      <c r="S237" s="205">
        <v>0</v>
      </c>
      <c r="T237" s="205">
        <f>S237*H237</f>
        <v>0</v>
      </c>
      <c r="U237" s="206" t="s">
        <v>1</v>
      </c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7" t="s">
        <v>82</v>
      </c>
      <c r="AT237" s="207" t="s">
        <v>163</v>
      </c>
      <c r="AU237" s="207" t="s">
        <v>75</v>
      </c>
      <c r="AY237" s="14" t="s">
        <v>155</v>
      </c>
      <c r="BE237" s="208">
        <f>IF(N237="základní",J237,0)</f>
        <v>0</v>
      </c>
      <c r="BF237" s="208">
        <f>IF(N237="snížená",J237,0)</f>
        <v>0</v>
      </c>
      <c r="BG237" s="208">
        <f>IF(N237="zákl. přenesená",J237,0)</f>
        <v>0</v>
      </c>
      <c r="BH237" s="208">
        <f>IF(N237="sníž. přenesená",J237,0)</f>
        <v>0</v>
      </c>
      <c r="BI237" s="208">
        <f>IF(N237="nulová",J237,0)</f>
        <v>0</v>
      </c>
      <c r="BJ237" s="14" t="s">
        <v>82</v>
      </c>
      <c r="BK237" s="208">
        <f>ROUND(I237*H237,2)</f>
        <v>0</v>
      </c>
      <c r="BL237" s="14" t="s">
        <v>82</v>
      </c>
      <c r="BM237" s="207" t="s">
        <v>816</v>
      </c>
    </row>
    <row r="238" s="2" customFormat="1">
      <c r="A238" s="35"/>
      <c r="B238" s="36"/>
      <c r="C238" s="37"/>
      <c r="D238" s="209" t="s">
        <v>157</v>
      </c>
      <c r="E238" s="37"/>
      <c r="F238" s="210" t="s">
        <v>817</v>
      </c>
      <c r="G238" s="37"/>
      <c r="H238" s="37"/>
      <c r="I238" s="211"/>
      <c r="J238" s="37"/>
      <c r="K238" s="37"/>
      <c r="L238" s="41"/>
      <c r="M238" s="212"/>
      <c r="N238" s="213"/>
      <c r="O238" s="88"/>
      <c r="P238" s="88"/>
      <c r="Q238" s="88"/>
      <c r="R238" s="88"/>
      <c r="S238" s="88"/>
      <c r="T238" s="88"/>
      <c r="U238" s="89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157</v>
      </c>
      <c r="AU238" s="14" t="s">
        <v>75</v>
      </c>
    </row>
    <row r="239" s="2" customFormat="1">
      <c r="A239" s="35"/>
      <c r="B239" s="36"/>
      <c r="C239" s="214" t="s">
        <v>420</v>
      </c>
      <c r="D239" s="214" t="s">
        <v>163</v>
      </c>
      <c r="E239" s="215" t="s">
        <v>350</v>
      </c>
      <c r="F239" s="216" t="s">
        <v>351</v>
      </c>
      <c r="G239" s="217" t="s">
        <v>304</v>
      </c>
      <c r="H239" s="218">
        <v>10</v>
      </c>
      <c r="I239" s="219"/>
      <c r="J239" s="220">
        <f>ROUND(I239*H239,2)</f>
        <v>0</v>
      </c>
      <c r="K239" s="216" t="s">
        <v>154</v>
      </c>
      <c r="L239" s="41"/>
      <c r="M239" s="221" t="s">
        <v>1</v>
      </c>
      <c r="N239" s="222" t="s">
        <v>40</v>
      </c>
      <c r="O239" s="88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5">
        <f>S239*H239</f>
        <v>0</v>
      </c>
      <c r="U239" s="206" t="s">
        <v>1</v>
      </c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7" t="s">
        <v>82</v>
      </c>
      <c r="AT239" s="207" t="s">
        <v>163</v>
      </c>
      <c r="AU239" s="207" t="s">
        <v>75</v>
      </c>
      <c r="AY239" s="14" t="s">
        <v>155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4" t="s">
        <v>82</v>
      </c>
      <c r="BK239" s="208">
        <f>ROUND(I239*H239,2)</f>
        <v>0</v>
      </c>
      <c r="BL239" s="14" t="s">
        <v>82</v>
      </c>
      <c r="BM239" s="207" t="s">
        <v>818</v>
      </c>
    </row>
    <row r="240" s="2" customFormat="1">
      <c r="A240" s="35"/>
      <c r="B240" s="36"/>
      <c r="C240" s="37"/>
      <c r="D240" s="209" t="s">
        <v>157</v>
      </c>
      <c r="E240" s="37"/>
      <c r="F240" s="210" t="s">
        <v>353</v>
      </c>
      <c r="G240" s="37"/>
      <c r="H240" s="37"/>
      <c r="I240" s="211"/>
      <c r="J240" s="37"/>
      <c r="K240" s="37"/>
      <c r="L240" s="41"/>
      <c r="M240" s="212"/>
      <c r="N240" s="213"/>
      <c r="O240" s="88"/>
      <c r="P240" s="88"/>
      <c r="Q240" s="88"/>
      <c r="R240" s="88"/>
      <c r="S240" s="88"/>
      <c r="T240" s="88"/>
      <c r="U240" s="89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157</v>
      </c>
      <c r="AU240" s="14" t="s">
        <v>75</v>
      </c>
    </row>
    <row r="241" s="2" customFormat="1">
      <c r="A241" s="35"/>
      <c r="B241" s="36"/>
      <c r="C241" s="214" t="s">
        <v>424</v>
      </c>
      <c r="D241" s="214" t="s">
        <v>163</v>
      </c>
      <c r="E241" s="215" t="s">
        <v>403</v>
      </c>
      <c r="F241" s="216" t="s">
        <v>404</v>
      </c>
      <c r="G241" s="217" t="s">
        <v>160</v>
      </c>
      <c r="H241" s="218">
        <v>4</v>
      </c>
      <c r="I241" s="219"/>
      <c r="J241" s="220">
        <f>ROUND(I241*H241,2)</f>
        <v>0</v>
      </c>
      <c r="K241" s="216" t="s">
        <v>154</v>
      </c>
      <c r="L241" s="41"/>
      <c r="M241" s="221" t="s">
        <v>1</v>
      </c>
      <c r="N241" s="222" t="s">
        <v>40</v>
      </c>
      <c r="O241" s="88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5">
        <f>S241*H241</f>
        <v>0</v>
      </c>
      <c r="U241" s="206" t="s">
        <v>1</v>
      </c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7" t="s">
        <v>82</v>
      </c>
      <c r="AT241" s="207" t="s">
        <v>163</v>
      </c>
      <c r="AU241" s="207" t="s">
        <v>75</v>
      </c>
      <c r="AY241" s="14" t="s">
        <v>155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4" t="s">
        <v>82</v>
      </c>
      <c r="BK241" s="208">
        <f>ROUND(I241*H241,2)</f>
        <v>0</v>
      </c>
      <c r="BL241" s="14" t="s">
        <v>82</v>
      </c>
      <c r="BM241" s="207" t="s">
        <v>819</v>
      </c>
    </row>
    <row r="242" s="2" customFormat="1">
      <c r="A242" s="35"/>
      <c r="B242" s="36"/>
      <c r="C242" s="37"/>
      <c r="D242" s="209" t="s">
        <v>157</v>
      </c>
      <c r="E242" s="37"/>
      <c r="F242" s="210" t="s">
        <v>406</v>
      </c>
      <c r="G242" s="37"/>
      <c r="H242" s="37"/>
      <c r="I242" s="211"/>
      <c r="J242" s="37"/>
      <c r="K242" s="37"/>
      <c r="L242" s="41"/>
      <c r="M242" s="212"/>
      <c r="N242" s="213"/>
      <c r="O242" s="88"/>
      <c r="P242" s="88"/>
      <c r="Q242" s="88"/>
      <c r="R242" s="88"/>
      <c r="S242" s="88"/>
      <c r="T242" s="88"/>
      <c r="U242" s="89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157</v>
      </c>
      <c r="AU242" s="14" t="s">
        <v>75</v>
      </c>
    </row>
    <row r="243" s="2" customFormat="1" ht="33" customHeight="1">
      <c r="A243" s="35"/>
      <c r="B243" s="36"/>
      <c r="C243" s="195" t="s">
        <v>428</v>
      </c>
      <c r="D243" s="195" t="s">
        <v>150</v>
      </c>
      <c r="E243" s="196" t="s">
        <v>363</v>
      </c>
      <c r="F243" s="197" t="s">
        <v>364</v>
      </c>
      <c r="G243" s="198" t="s">
        <v>304</v>
      </c>
      <c r="H243" s="199">
        <v>60</v>
      </c>
      <c r="I243" s="200"/>
      <c r="J243" s="201">
        <f>ROUND(I243*H243,2)</f>
        <v>0</v>
      </c>
      <c r="K243" s="197" t="s">
        <v>154</v>
      </c>
      <c r="L243" s="202"/>
      <c r="M243" s="203" t="s">
        <v>1</v>
      </c>
      <c r="N243" s="204" t="s">
        <v>40</v>
      </c>
      <c r="O243" s="88"/>
      <c r="P243" s="205">
        <f>O243*H243</f>
        <v>0</v>
      </c>
      <c r="Q243" s="205">
        <v>0</v>
      </c>
      <c r="R243" s="205">
        <f>Q243*H243</f>
        <v>0</v>
      </c>
      <c r="S243" s="205">
        <v>0</v>
      </c>
      <c r="T243" s="205">
        <f>S243*H243</f>
        <v>0</v>
      </c>
      <c r="U243" s="206" t="s">
        <v>1</v>
      </c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7" t="s">
        <v>183</v>
      </c>
      <c r="AT243" s="207" t="s">
        <v>150</v>
      </c>
      <c r="AU243" s="207" t="s">
        <v>75</v>
      </c>
      <c r="AY243" s="14" t="s">
        <v>155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4" t="s">
        <v>82</v>
      </c>
      <c r="BK243" s="208">
        <f>ROUND(I243*H243,2)</f>
        <v>0</v>
      </c>
      <c r="BL243" s="14" t="s">
        <v>183</v>
      </c>
      <c r="BM243" s="207" t="s">
        <v>820</v>
      </c>
    </row>
    <row r="244" s="2" customFormat="1">
      <c r="A244" s="35"/>
      <c r="B244" s="36"/>
      <c r="C244" s="37"/>
      <c r="D244" s="209" t="s">
        <v>157</v>
      </c>
      <c r="E244" s="37"/>
      <c r="F244" s="210" t="s">
        <v>364</v>
      </c>
      <c r="G244" s="37"/>
      <c r="H244" s="37"/>
      <c r="I244" s="211"/>
      <c r="J244" s="37"/>
      <c r="K244" s="37"/>
      <c r="L244" s="41"/>
      <c r="M244" s="212"/>
      <c r="N244" s="213"/>
      <c r="O244" s="88"/>
      <c r="P244" s="88"/>
      <c r="Q244" s="88"/>
      <c r="R244" s="88"/>
      <c r="S244" s="88"/>
      <c r="T244" s="88"/>
      <c r="U244" s="89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157</v>
      </c>
      <c r="AU244" s="14" t="s">
        <v>75</v>
      </c>
    </row>
    <row r="245" s="2" customFormat="1" ht="33" customHeight="1">
      <c r="A245" s="35"/>
      <c r="B245" s="36"/>
      <c r="C245" s="195" t="s">
        <v>432</v>
      </c>
      <c r="D245" s="195" t="s">
        <v>150</v>
      </c>
      <c r="E245" s="196" t="s">
        <v>367</v>
      </c>
      <c r="F245" s="197" t="s">
        <v>368</v>
      </c>
      <c r="G245" s="198" t="s">
        <v>304</v>
      </c>
      <c r="H245" s="199">
        <v>60</v>
      </c>
      <c r="I245" s="200"/>
      <c r="J245" s="201">
        <f>ROUND(I245*H245,2)</f>
        <v>0</v>
      </c>
      <c r="K245" s="197" t="s">
        <v>154</v>
      </c>
      <c r="L245" s="202"/>
      <c r="M245" s="203" t="s">
        <v>1</v>
      </c>
      <c r="N245" s="204" t="s">
        <v>40</v>
      </c>
      <c r="O245" s="88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5">
        <f>S245*H245</f>
        <v>0</v>
      </c>
      <c r="U245" s="206" t="s">
        <v>1</v>
      </c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7" t="s">
        <v>84</v>
      </c>
      <c r="AT245" s="207" t="s">
        <v>150</v>
      </c>
      <c r="AU245" s="207" t="s">
        <v>75</v>
      </c>
      <c r="AY245" s="14" t="s">
        <v>155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4" t="s">
        <v>82</v>
      </c>
      <c r="BK245" s="208">
        <f>ROUND(I245*H245,2)</f>
        <v>0</v>
      </c>
      <c r="BL245" s="14" t="s">
        <v>82</v>
      </c>
      <c r="BM245" s="207" t="s">
        <v>821</v>
      </c>
    </row>
    <row r="246" s="2" customFormat="1">
      <c r="A246" s="35"/>
      <c r="B246" s="36"/>
      <c r="C246" s="37"/>
      <c r="D246" s="209" t="s">
        <v>157</v>
      </c>
      <c r="E246" s="37"/>
      <c r="F246" s="210" t="s">
        <v>368</v>
      </c>
      <c r="G246" s="37"/>
      <c r="H246" s="37"/>
      <c r="I246" s="211"/>
      <c r="J246" s="37"/>
      <c r="K246" s="37"/>
      <c r="L246" s="41"/>
      <c r="M246" s="212"/>
      <c r="N246" s="213"/>
      <c r="O246" s="88"/>
      <c r="P246" s="88"/>
      <c r="Q246" s="88"/>
      <c r="R246" s="88"/>
      <c r="S246" s="88"/>
      <c r="T246" s="88"/>
      <c r="U246" s="89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157</v>
      </c>
      <c r="AU246" s="14" t="s">
        <v>75</v>
      </c>
    </row>
    <row r="247" s="2" customFormat="1">
      <c r="A247" s="35"/>
      <c r="B247" s="36"/>
      <c r="C247" s="195" t="s">
        <v>436</v>
      </c>
      <c r="D247" s="195" t="s">
        <v>150</v>
      </c>
      <c r="E247" s="196" t="s">
        <v>375</v>
      </c>
      <c r="F247" s="197" t="s">
        <v>376</v>
      </c>
      <c r="G247" s="198" t="s">
        <v>304</v>
      </c>
      <c r="H247" s="199">
        <v>60</v>
      </c>
      <c r="I247" s="200"/>
      <c r="J247" s="201">
        <f>ROUND(I247*H247,2)</f>
        <v>0</v>
      </c>
      <c r="K247" s="197" t="s">
        <v>154</v>
      </c>
      <c r="L247" s="202"/>
      <c r="M247" s="203" t="s">
        <v>1</v>
      </c>
      <c r="N247" s="204" t="s">
        <v>40</v>
      </c>
      <c r="O247" s="88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5">
        <f>S247*H247</f>
        <v>0</v>
      </c>
      <c r="U247" s="206" t="s">
        <v>1</v>
      </c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7" t="s">
        <v>84</v>
      </c>
      <c r="AT247" s="207" t="s">
        <v>150</v>
      </c>
      <c r="AU247" s="207" t="s">
        <v>75</v>
      </c>
      <c r="AY247" s="14" t="s">
        <v>155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4" t="s">
        <v>82</v>
      </c>
      <c r="BK247" s="208">
        <f>ROUND(I247*H247,2)</f>
        <v>0</v>
      </c>
      <c r="BL247" s="14" t="s">
        <v>82</v>
      </c>
      <c r="BM247" s="207" t="s">
        <v>822</v>
      </c>
    </row>
    <row r="248" s="2" customFormat="1">
      <c r="A248" s="35"/>
      <c r="B248" s="36"/>
      <c r="C248" s="37"/>
      <c r="D248" s="209" t="s">
        <v>157</v>
      </c>
      <c r="E248" s="37"/>
      <c r="F248" s="210" t="s">
        <v>376</v>
      </c>
      <c r="G248" s="37"/>
      <c r="H248" s="37"/>
      <c r="I248" s="211"/>
      <c r="J248" s="37"/>
      <c r="K248" s="37"/>
      <c r="L248" s="41"/>
      <c r="M248" s="212"/>
      <c r="N248" s="213"/>
      <c r="O248" s="88"/>
      <c r="P248" s="88"/>
      <c r="Q248" s="88"/>
      <c r="R248" s="88"/>
      <c r="S248" s="88"/>
      <c r="T248" s="88"/>
      <c r="U248" s="89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157</v>
      </c>
      <c r="AU248" s="14" t="s">
        <v>75</v>
      </c>
    </row>
    <row r="249" s="2" customFormat="1">
      <c r="A249" s="35"/>
      <c r="B249" s="36"/>
      <c r="C249" s="195" t="s">
        <v>440</v>
      </c>
      <c r="D249" s="195" t="s">
        <v>150</v>
      </c>
      <c r="E249" s="196" t="s">
        <v>823</v>
      </c>
      <c r="F249" s="197" t="s">
        <v>824</v>
      </c>
      <c r="G249" s="198" t="s">
        <v>304</v>
      </c>
      <c r="H249" s="199">
        <v>500</v>
      </c>
      <c r="I249" s="200"/>
      <c r="J249" s="201">
        <f>ROUND(I249*H249,2)</f>
        <v>0</v>
      </c>
      <c r="K249" s="197" t="s">
        <v>154</v>
      </c>
      <c r="L249" s="202"/>
      <c r="M249" s="203" t="s">
        <v>1</v>
      </c>
      <c r="N249" s="204" t="s">
        <v>40</v>
      </c>
      <c r="O249" s="88"/>
      <c r="P249" s="205">
        <f>O249*H249</f>
        <v>0</v>
      </c>
      <c r="Q249" s="205">
        <v>0</v>
      </c>
      <c r="R249" s="205">
        <f>Q249*H249</f>
        <v>0</v>
      </c>
      <c r="S249" s="205">
        <v>0</v>
      </c>
      <c r="T249" s="205">
        <f>S249*H249</f>
        <v>0</v>
      </c>
      <c r="U249" s="206" t="s">
        <v>1</v>
      </c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7" t="s">
        <v>84</v>
      </c>
      <c r="AT249" s="207" t="s">
        <v>150</v>
      </c>
      <c r="AU249" s="207" t="s">
        <v>75</v>
      </c>
      <c r="AY249" s="14" t="s">
        <v>155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4" t="s">
        <v>82</v>
      </c>
      <c r="BK249" s="208">
        <f>ROUND(I249*H249,2)</f>
        <v>0</v>
      </c>
      <c r="BL249" s="14" t="s">
        <v>82</v>
      </c>
      <c r="BM249" s="207" t="s">
        <v>825</v>
      </c>
    </row>
    <row r="250" s="2" customFormat="1">
      <c r="A250" s="35"/>
      <c r="B250" s="36"/>
      <c r="C250" s="37"/>
      <c r="D250" s="209" t="s">
        <v>157</v>
      </c>
      <c r="E250" s="37"/>
      <c r="F250" s="210" t="s">
        <v>824</v>
      </c>
      <c r="G250" s="37"/>
      <c r="H250" s="37"/>
      <c r="I250" s="211"/>
      <c r="J250" s="37"/>
      <c r="K250" s="37"/>
      <c r="L250" s="41"/>
      <c r="M250" s="212"/>
      <c r="N250" s="213"/>
      <c r="O250" s="88"/>
      <c r="P250" s="88"/>
      <c r="Q250" s="88"/>
      <c r="R250" s="88"/>
      <c r="S250" s="88"/>
      <c r="T250" s="88"/>
      <c r="U250" s="89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157</v>
      </c>
      <c r="AU250" s="14" t="s">
        <v>75</v>
      </c>
    </row>
    <row r="251" s="2" customFormat="1">
      <c r="A251" s="35"/>
      <c r="B251" s="36"/>
      <c r="C251" s="214" t="s">
        <v>444</v>
      </c>
      <c r="D251" s="214" t="s">
        <v>163</v>
      </c>
      <c r="E251" s="215" t="s">
        <v>379</v>
      </c>
      <c r="F251" s="216" t="s">
        <v>380</v>
      </c>
      <c r="G251" s="217" t="s">
        <v>304</v>
      </c>
      <c r="H251" s="218">
        <v>30</v>
      </c>
      <c r="I251" s="219"/>
      <c r="J251" s="220">
        <f>ROUND(I251*H251,2)</f>
        <v>0</v>
      </c>
      <c r="K251" s="216" t="s">
        <v>154</v>
      </c>
      <c r="L251" s="41"/>
      <c r="M251" s="221" t="s">
        <v>1</v>
      </c>
      <c r="N251" s="222" t="s">
        <v>40</v>
      </c>
      <c r="O251" s="88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5">
        <f>S251*H251</f>
        <v>0</v>
      </c>
      <c r="U251" s="206" t="s">
        <v>1</v>
      </c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7" t="s">
        <v>82</v>
      </c>
      <c r="AT251" s="207" t="s">
        <v>163</v>
      </c>
      <c r="AU251" s="207" t="s">
        <v>75</v>
      </c>
      <c r="AY251" s="14" t="s">
        <v>155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4" t="s">
        <v>82</v>
      </c>
      <c r="BK251" s="208">
        <f>ROUND(I251*H251,2)</f>
        <v>0</v>
      </c>
      <c r="BL251" s="14" t="s">
        <v>82</v>
      </c>
      <c r="BM251" s="207" t="s">
        <v>826</v>
      </c>
    </row>
    <row r="252" s="2" customFormat="1">
      <c r="A252" s="35"/>
      <c r="B252" s="36"/>
      <c r="C252" s="37"/>
      <c r="D252" s="209" t="s">
        <v>157</v>
      </c>
      <c r="E252" s="37"/>
      <c r="F252" s="210" t="s">
        <v>382</v>
      </c>
      <c r="G252" s="37"/>
      <c r="H252" s="37"/>
      <c r="I252" s="211"/>
      <c r="J252" s="37"/>
      <c r="K252" s="37"/>
      <c r="L252" s="41"/>
      <c r="M252" s="212"/>
      <c r="N252" s="213"/>
      <c r="O252" s="88"/>
      <c r="P252" s="88"/>
      <c r="Q252" s="88"/>
      <c r="R252" s="88"/>
      <c r="S252" s="88"/>
      <c r="T252" s="88"/>
      <c r="U252" s="89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157</v>
      </c>
      <c r="AU252" s="14" t="s">
        <v>75</v>
      </c>
    </row>
    <row r="253" s="2" customFormat="1">
      <c r="A253" s="35"/>
      <c r="B253" s="36"/>
      <c r="C253" s="214" t="s">
        <v>449</v>
      </c>
      <c r="D253" s="214" t="s">
        <v>163</v>
      </c>
      <c r="E253" s="215" t="s">
        <v>384</v>
      </c>
      <c r="F253" s="216" t="s">
        <v>385</v>
      </c>
      <c r="G253" s="217" t="s">
        <v>304</v>
      </c>
      <c r="H253" s="218">
        <v>30</v>
      </c>
      <c r="I253" s="219"/>
      <c r="J253" s="220">
        <f>ROUND(I253*H253,2)</f>
        <v>0</v>
      </c>
      <c r="K253" s="216" t="s">
        <v>154</v>
      </c>
      <c r="L253" s="41"/>
      <c r="M253" s="221" t="s">
        <v>1</v>
      </c>
      <c r="N253" s="222" t="s">
        <v>40</v>
      </c>
      <c r="O253" s="88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5">
        <f>S253*H253</f>
        <v>0</v>
      </c>
      <c r="U253" s="206" t="s">
        <v>1</v>
      </c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7" t="s">
        <v>82</v>
      </c>
      <c r="AT253" s="207" t="s">
        <v>163</v>
      </c>
      <c r="AU253" s="207" t="s">
        <v>75</v>
      </c>
      <c r="AY253" s="14" t="s">
        <v>155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4" t="s">
        <v>82</v>
      </c>
      <c r="BK253" s="208">
        <f>ROUND(I253*H253,2)</f>
        <v>0</v>
      </c>
      <c r="BL253" s="14" t="s">
        <v>82</v>
      </c>
      <c r="BM253" s="207" t="s">
        <v>827</v>
      </c>
    </row>
    <row r="254" s="2" customFormat="1">
      <c r="A254" s="35"/>
      <c r="B254" s="36"/>
      <c r="C254" s="37"/>
      <c r="D254" s="209" t="s">
        <v>157</v>
      </c>
      <c r="E254" s="37"/>
      <c r="F254" s="210" t="s">
        <v>387</v>
      </c>
      <c r="G254" s="37"/>
      <c r="H254" s="37"/>
      <c r="I254" s="211"/>
      <c r="J254" s="37"/>
      <c r="K254" s="37"/>
      <c r="L254" s="41"/>
      <c r="M254" s="212"/>
      <c r="N254" s="213"/>
      <c r="O254" s="88"/>
      <c r="P254" s="88"/>
      <c r="Q254" s="88"/>
      <c r="R254" s="88"/>
      <c r="S254" s="88"/>
      <c r="T254" s="88"/>
      <c r="U254" s="89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157</v>
      </c>
      <c r="AU254" s="14" t="s">
        <v>75</v>
      </c>
    </row>
    <row r="255" s="2" customFormat="1">
      <c r="A255" s="35"/>
      <c r="B255" s="36"/>
      <c r="C255" s="214" t="s">
        <v>453</v>
      </c>
      <c r="D255" s="214" t="s">
        <v>163</v>
      </c>
      <c r="E255" s="215" t="s">
        <v>399</v>
      </c>
      <c r="F255" s="216" t="s">
        <v>400</v>
      </c>
      <c r="G255" s="217" t="s">
        <v>304</v>
      </c>
      <c r="H255" s="218">
        <v>30</v>
      </c>
      <c r="I255" s="219"/>
      <c r="J255" s="220">
        <f>ROUND(I255*H255,2)</f>
        <v>0</v>
      </c>
      <c r="K255" s="216" t="s">
        <v>154</v>
      </c>
      <c r="L255" s="41"/>
      <c r="M255" s="221" t="s">
        <v>1</v>
      </c>
      <c r="N255" s="222" t="s">
        <v>40</v>
      </c>
      <c r="O255" s="88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5">
        <f>S255*H255</f>
        <v>0</v>
      </c>
      <c r="U255" s="206" t="s">
        <v>1</v>
      </c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7" t="s">
        <v>82</v>
      </c>
      <c r="AT255" s="207" t="s">
        <v>163</v>
      </c>
      <c r="AU255" s="207" t="s">
        <v>75</v>
      </c>
      <c r="AY255" s="14" t="s">
        <v>155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4" t="s">
        <v>82</v>
      </c>
      <c r="BK255" s="208">
        <f>ROUND(I255*H255,2)</f>
        <v>0</v>
      </c>
      <c r="BL255" s="14" t="s">
        <v>82</v>
      </c>
      <c r="BM255" s="207" t="s">
        <v>828</v>
      </c>
    </row>
    <row r="256" s="2" customFormat="1">
      <c r="A256" s="35"/>
      <c r="B256" s="36"/>
      <c r="C256" s="37"/>
      <c r="D256" s="209" t="s">
        <v>157</v>
      </c>
      <c r="E256" s="37"/>
      <c r="F256" s="210" t="s">
        <v>400</v>
      </c>
      <c r="G256" s="37"/>
      <c r="H256" s="37"/>
      <c r="I256" s="211"/>
      <c r="J256" s="37"/>
      <c r="K256" s="37"/>
      <c r="L256" s="41"/>
      <c r="M256" s="212"/>
      <c r="N256" s="213"/>
      <c r="O256" s="88"/>
      <c r="P256" s="88"/>
      <c r="Q256" s="88"/>
      <c r="R256" s="88"/>
      <c r="S256" s="88"/>
      <c r="T256" s="88"/>
      <c r="U256" s="89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157</v>
      </c>
      <c r="AU256" s="14" t="s">
        <v>75</v>
      </c>
    </row>
    <row r="257" s="2" customFormat="1" ht="16.5" customHeight="1">
      <c r="A257" s="35"/>
      <c r="B257" s="36"/>
      <c r="C257" s="214" t="s">
        <v>457</v>
      </c>
      <c r="D257" s="214" t="s">
        <v>163</v>
      </c>
      <c r="E257" s="215" t="s">
        <v>394</v>
      </c>
      <c r="F257" s="216" t="s">
        <v>395</v>
      </c>
      <c r="G257" s="217" t="s">
        <v>304</v>
      </c>
      <c r="H257" s="218">
        <v>560</v>
      </c>
      <c r="I257" s="219"/>
      <c r="J257" s="220">
        <f>ROUND(I257*H257,2)</f>
        <v>0</v>
      </c>
      <c r="K257" s="216" t="s">
        <v>154</v>
      </c>
      <c r="L257" s="41"/>
      <c r="M257" s="221" t="s">
        <v>1</v>
      </c>
      <c r="N257" s="222" t="s">
        <v>40</v>
      </c>
      <c r="O257" s="88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5">
        <f>S257*H257</f>
        <v>0</v>
      </c>
      <c r="U257" s="206" t="s">
        <v>1</v>
      </c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7" t="s">
        <v>82</v>
      </c>
      <c r="AT257" s="207" t="s">
        <v>163</v>
      </c>
      <c r="AU257" s="207" t="s">
        <v>75</v>
      </c>
      <c r="AY257" s="14" t="s">
        <v>155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4" t="s">
        <v>82</v>
      </c>
      <c r="BK257" s="208">
        <f>ROUND(I257*H257,2)</f>
        <v>0</v>
      </c>
      <c r="BL257" s="14" t="s">
        <v>82</v>
      </c>
      <c r="BM257" s="207" t="s">
        <v>829</v>
      </c>
    </row>
    <row r="258" s="2" customFormat="1">
      <c r="A258" s="35"/>
      <c r="B258" s="36"/>
      <c r="C258" s="37"/>
      <c r="D258" s="209" t="s">
        <v>157</v>
      </c>
      <c r="E258" s="37"/>
      <c r="F258" s="210" t="s">
        <v>397</v>
      </c>
      <c r="G258" s="37"/>
      <c r="H258" s="37"/>
      <c r="I258" s="211"/>
      <c r="J258" s="37"/>
      <c r="K258" s="37"/>
      <c r="L258" s="41"/>
      <c r="M258" s="212"/>
      <c r="N258" s="213"/>
      <c r="O258" s="88"/>
      <c r="P258" s="88"/>
      <c r="Q258" s="88"/>
      <c r="R258" s="88"/>
      <c r="S258" s="88"/>
      <c r="T258" s="88"/>
      <c r="U258" s="89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157</v>
      </c>
      <c r="AU258" s="14" t="s">
        <v>75</v>
      </c>
    </row>
    <row r="259" s="2" customFormat="1">
      <c r="A259" s="35"/>
      <c r="B259" s="36"/>
      <c r="C259" s="195" t="s">
        <v>461</v>
      </c>
      <c r="D259" s="195" t="s">
        <v>150</v>
      </c>
      <c r="E259" s="196" t="s">
        <v>408</v>
      </c>
      <c r="F259" s="197" t="s">
        <v>409</v>
      </c>
      <c r="G259" s="198" t="s">
        <v>160</v>
      </c>
      <c r="H259" s="199">
        <v>5</v>
      </c>
      <c r="I259" s="200"/>
      <c r="J259" s="201">
        <f>ROUND(I259*H259,2)</f>
        <v>0</v>
      </c>
      <c r="K259" s="197" t="s">
        <v>154</v>
      </c>
      <c r="L259" s="202"/>
      <c r="M259" s="203" t="s">
        <v>1</v>
      </c>
      <c r="N259" s="204" t="s">
        <v>40</v>
      </c>
      <c r="O259" s="88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5">
        <f>S259*H259</f>
        <v>0</v>
      </c>
      <c r="U259" s="206" t="s">
        <v>1</v>
      </c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7" t="s">
        <v>183</v>
      </c>
      <c r="AT259" s="207" t="s">
        <v>150</v>
      </c>
      <c r="AU259" s="207" t="s">
        <v>75</v>
      </c>
      <c r="AY259" s="14" t="s">
        <v>155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4" t="s">
        <v>82</v>
      </c>
      <c r="BK259" s="208">
        <f>ROUND(I259*H259,2)</f>
        <v>0</v>
      </c>
      <c r="BL259" s="14" t="s">
        <v>183</v>
      </c>
      <c r="BM259" s="207" t="s">
        <v>830</v>
      </c>
    </row>
    <row r="260" s="2" customFormat="1">
      <c r="A260" s="35"/>
      <c r="B260" s="36"/>
      <c r="C260" s="37"/>
      <c r="D260" s="209" t="s">
        <v>157</v>
      </c>
      <c r="E260" s="37"/>
      <c r="F260" s="210" t="s">
        <v>409</v>
      </c>
      <c r="G260" s="37"/>
      <c r="H260" s="37"/>
      <c r="I260" s="211"/>
      <c r="J260" s="37"/>
      <c r="K260" s="37"/>
      <c r="L260" s="41"/>
      <c r="M260" s="212"/>
      <c r="N260" s="213"/>
      <c r="O260" s="88"/>
      <c r="P260" s="88"/>
      <c r="Q260" s="88"/>
      <c r="R260" s="88"/>
      <c r="S260" s="88"/>
      <c r="T260" s="88"/>
      <c r="U260" s="89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157</v>
      </c>
      <c r="AU260" s="14" t="s">
        <v>75</v>
      </c>
    </row>
    <row r="261" s="2" customFormat="1" ht="33" customHeight="1">
      <c r="A261" s="35"/>
      <c r="B261" s="36"/>
      <c r="C261" s="214" t="s">
        <v>465</v>
      </c>
      <c r="D261" s="214" t="s">
        <v>163</v>
      </c>
      <c r="E261" s="215" t="s">
        <v>412</v>
      </c>
      <c r="F261" s="216" t="s">
        <v>413</v>
      </c>
      <c r="G261" s="217" t="s">
        <v>160</v>
      </c>
      <c r="H261" s="218">
        <v>5</v>
      </c>
      <c r="I261" s="219"/>
      <c r="J261" s="220">
        <f>ROUND(I261*H261,2)</f>
        <v>0</v>
      </c>
      <c r="K261" s="216" t="s">
        <v>154</v>
      </c>
      <c r="L261" s="41"/>
      <c r="M261" s="221" t="s">
        <v>1</v>
      </c>
      <c r="N261" s="222" t="s">
        <v>40</v>
      </c>
      <c r="O261" s="88"/>
      <c r="P261" s="205">
        <f>O261*H261</f>
        <v>0</v>
      </c>
      <c r="Q261" s="205">
        <v>0</v>
      </c>
      <c r="R261" s="205">
        <f>Q261*H261</f>
        <v>0</v>
      </c>
      <c r="S261" s="205">
        <v>0</v>
      </c>
      <c r="T261" s="205">
        <f>S261*H261</f>
        <v>0</v>
      </c>
      <c r="U261" s="206" t="s">
        <v>1</v>
      </c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7" t="s">
        <v>82</v>
      </c>
      <c r="AT261" s="207" t="s">
        <v>163</v>
      </c>
      <c r="AU261" s="207" t="s">
        <v>75</v>
      </c>
      <c r="AY261" s="14" t="s">
        <v>155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4" t="s">
        <v>82</v>
      </c>
      <c r="BK261" s="208">
        <f>ROUND(I261*H261,2)</f>
        <v>0</v>
      </c>
      <c r="BL261" s="14" t="s">
        <v>82</v>
      </c>
      <c r="BM261" s="207" t="s">
        <v>831</v>
      </c>
    </row>
    <row r="262" s="2" customFormat="1">
      <c r="A262" s="35"/>
      <c r="B262" s="36"/>
      <c r="C262" s="37"/>
      <c r="D262" s="209" t="s">
        <v>157</v>
      </c>
      <c r="E262" s="37"/>
      <c r="F262" s="210" t="s">
        <v>415</v>
      </c>
      <c r="G262" s="37"/>
      <c r="H262" s="37"/>
      <c r="I262" s="211"/>
      <c r="J262" s="37"/>
      <c r="K262" s="37"/>
      <c r="L262" s="41"/>
      <c r="M262" s="212"/>
      <c r="N262" s="213"/>
      <c r="O262" s="88"/>
      <c r="P262" s="88"/>
      <c r="Q262" s="88"/>
      <c r="R262" s="88"/>
      <c r="S262" s="88"/>
      <c r="T262" s="88"/>
      <c r="U262" s="89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157</v>
      </c>
      <c r="AU262" s="14" t="s">
        <v>75</v>
      </c>
    </row>
    <row r="263" s="2" customFormat="1" ht="16.5" customHeight="1">
      <c r="A263" s="35"/>
      <c r="B263" s="36"/>
      <c r="C263" s="214" t="s">
        <v>469</v>
      </c>
      <c r="D263" s="214" t="s">
        <v>163</v>
      </c>
      <c r="E263" s="215" t="s">
        <v>417</v>
      </c>
      <c r="F263" s="216" t="s">
        <v>418</v>
      </c>
      <c r="G263" s="217" t="s">
        <v>264</v>
      </c>
      <c r="H263" s="218">
        <v>90</v>
      </c>
      <c r="I263" s="219"/>
      <c r="J263" s="220">
        <f>ROUND(I263*H263,2)</f>
        <v>0</v>
      </c>
      <c r="K263" s="216" t="s">
        <v>154</v>
      </c>
      <c r="L263" s="41"/>
      <c r="M263" s="221" t="s">
        <v>1</v>
      </c>
      <c r="N263" s="222" t="s">
        <v>40</v>
      </c>
      <c r="O263" s="88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5">
        <f>S263*H263</f>
        <v>0</v>
      </c>
      <c r="U263" s="206" t="s">
        <v>1</v>
      </c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7" t="s">
        <v>82</v>
      </c>
      <c r="AT263" s="207" t="s">
        <v>163</v>
      </c>
      <c r="AU263" s="207" t="s">
        <v>75</v>
      </c>
      <c r="AY263" s="14" t="s">
        <v>155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4" t="s">
        <v>82</v>
      </c>
      <c r="BK263" s="208">
        <f>ROUND(I263*H263,2)</f>
        <v>0</v>
      </c>
      <c r="BL263" s="14" t="s">
        <v>82</v>
      </c>
      <c r="BM263" s="207" t="s">
        <v>832</v>
      </c>
    </row>
    <row r="264" s="2" customFormat="1">
      <c r="A264" s="35"/>
      <c r="B264" s="36"/>
      <c r="C264" s="37"/>
      <c r="D264" s="209" t="s">
        <v>157</v>
      </c>
      <c r="E264" s="37"/>
      <c r="F264" s="210" t="s">
        <v>418</v>
      </c>
      <c r="G264" s="37"/>
      <c r="H264" s="37"/>
      <c r="I264" s="211"/>
      <c r="J264" s="37"/>
      <c r="K264" s="37"/>
      <c r="L264" s="41"/>
      <c r="M264" s="212"/>
      <c r="N264" s="213"/>
      <c r="O264" s="88"/>
      <c r="P264" s="88"/>
      <c r="Q264" s="88"/>
      <c r="R264" s="88"/>
      <c r="S264" s="88"/>
      <c r="T264" s="88"/>
      <c r="U264" s="89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157</v>
      </c>
      <c r="AU264" s="14" t="s">
        <v>75</v>
      </c>
    </row>
    <row r="265" s="2" customFormat="1" ht="33" customHeight="1">
      <c r="A265" s="35"/>
      <c r="B265" s="36"/>
      <c r="C265" s="195" t="s">
        <v>473</v>
      </c>
      <c r="D265" s="195" t="s">
        <v>150</v>
      </c>
      <c r="E265" s="196" t="s">
        <v>421</v>
      </c>
      <c r="F265" s="197" t="s">
        <v>422</v>
      </c>
      <c r="G265" s="198" t="s">
        <v>304</v>
      </c>
      <c r="H265" s="199">
        <v>30</v>
      </c>
      <c r="I265" s="200"/>
      <c r="J265" s="201">
        <f>ROUND(I265*H265,2)</f>
        <v>0</v>
      </c>
      <c r="K265" s="197" t="s">
        <v>154</v>
      </c>
      <c r="L265" s="202"/>
      <c r="M265" s="203" t="s">
        <v>1</v>
      </c>
      <c r="N265" s="204" t="s">
        <v>40</v>
      </c>
      <c r="O265" s="88"/>
      <c r="P265" s="205">
        <f>O265*H265</f>
        <v>0</v>
      </c>
      <c r="Q265" s="205">
        <v>0</v>
      </c>
      <c r="R265" s="205">
        <f>Q265*H265</f>
        <v>0</v>
      </c>
      <c r="S265" s="205">
        <v>0</v>
      </c>
      <c r="T265" s="205">
        <f>S265*H265</f>
        <v>0</v>
      </c>
      <c r="U265" s="206" t="s">
        <v>1</v>
      </c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7" t="s">
        <v>183</v>
      </c>
      <c r="AT265" s="207" t="s">
        <v>150</v>
      </c>
      <c r="AU265" s="207" t="s">
        <v>75</v>
      </c>
      <c r="AY265" s="14" t="s">
        <v>155</v>
      </c>
      <c r="BE265" s="208">
        <f>IF(N265="základní",J265,0)</f>
        <v>0</v>
      </c>
      <c r="BF265" s="208">
        <f>IF(N265="snížená",J265,0)</f>
        <v>0</v>
      </c>
      <c r="BG265" s="208">
        <f>IF(N265="zákl. přenesená",J265,0)</f>
        <v>0</v>
      </c>
      <c r="BH265" s="208">
        <f>IF(N265="sníž. přenesená",J265,0)</f>
        <v>0</v>
      </c>
      <c r="BI265" s="208">
        <f>IF(N265="nulová",J265,0)</f>
        <v>0</v>
      </c>
      <c r="BJ265" s="14" t="s">
        <v>82</v>
      </c>
      <c r="BK265" s="208">
        <f>ROUND(I265*H265,2)</f>
        <v>0</v>
      </c>
      <c r="BL265" s="14" t="s">
        <v>183</v>
      </c>
      <c r="BM265" s="207" t="s">
        <v>833</v>
      </c>
    </row>
    <row r="266" s="2" customFormat="1">
      <c r="A266" s="35"/>
      <c r="B266" s="36"/>
      <c r="C266" s="37"/>
      <c r="D266" s="209" t="s">
        <v>157</v>
      </c>
      <c r="E266" s="37"/>
      <c r="F266" s="210" t="s">
        <v>422</v>
      </c>
      <c r="G266" s="37"/>
      <c r="H266" s="37"/>
      <c r="I266" s="211"/>
      <c r="J266" s="37"/>
      <c r="K266" s="37"/>
      <c r="L266" s="41"/>
      <c r="M266" s="212"/>
      <c r="N266" s="213"/>
      <c r="O266" s="88"/>
      <c r="P266" s="88"/>
      <c r="Q266" s="88"/>
      <c r="R266" s="88"/>
      <c r="S266" s="88"/>
      <c r="T266" s="88"/>
      <c r="U266" s="89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4" t="s">
        <v>157</v>
      </c>
      <c r="AU266" s="14" t="s">
        <v>75</v>
      </c>
    </row>
    <row r="267" s="2" customFormat="1" ht="33" customHeight="1">
      <c r="A267" s="35"/>
      <c r="B267" s="36"/>
      <c r="C267" s="195" t="s">
        <v>478</v>
      </c>
      <c r="D267" s="195" t="s">
        <v>150</v>
      </c>
      <c r="E267" s="196" t="s">
        <v>834</v>
      </c>
      <c r="F267" s="197" t="s">
        <v>835</v>
      </c>
      <c r="G267" s="198" t="s">
        <v>304</v>
      </c>
      <c r="H267" s="199">
        <v>500</v>
      </c>
      <c r="I267" s="200"/>
      <c r="J267" s="201">
        <f>ROUND(I267*H267,2)</f>
        <v>0</v>
      </c>
      <c r="K267" s="197" t="s">
        <v>154</v>
      </c>
      <c r="L267" s="202"/>
      <c r="M267" s="203" t="s">
        <v>1</v>
      </c>
      <c r="N267" s="204" t="s">
        <v>40</v>
      </c>
      <c r="O267" s="88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5">
        <f>S267*H267</f>
        <v>0</v>
      </c>
      <c r="U267" s="206" t="s">
        <v>1</v>
      </c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7" t="s">
        <v>84</v>
      </c>
      <c r="AT267" s="207" t="s">
        <v>150</v>
      </c>
      <c r="AU267" s="207" t="s">
        <v>75</v>
      </c>
      <c r="AY267" s="14" t="s">
        <v>155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4" t="s">
        <v>82</v>
      </c>
      <c r="BK267" s="208">
        <f>ROUND(I267*H267,2)</f>
        <v>0</v>
      </c>
      <c r="BL267" s="14" t="s">
        <v>82</v>
      </c>
      <c r="BM267" s="207" t="s">
        <v>836</v>
      </c>
    </row>
    <row r="268" s="2" customFormat="1">
      <c r="A268" s="35"/>
      <c r="B268" s="36"/>
      <c r="C268" s="37"/>
      <c r="D268" s="209" t="s">
        <v>157</v>
      </c>
      <c r="E268" s="37"/>
      <c r="F268" s="210" t="s">
        <v>835</v>
      </c>
      <c r="G268" s="37"/>
      <c r="H268" s="37"/>
      <c r="I268" s="211"/>
      <c r="J268" s="37"/>
      <c r="K268" s="37"/>
      <c r="L268" s="41"/>
      <c r="M268" s="212"/>
      <c r="N268" s="213"/>
      <c r="O268" s="88"/>
      <c r="P268" s="88"/>
      <c r="Q268" s="88"/>
      <c r="R268" s="88"/>
      <c r="S268" s="88"/>
      <c r="T268" s="88"/>
      <c r="U268" s="89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157</v>
      </c>
      <c r="AU268" s="14" t="s">
        <v>75</v>
      </c>
    </row>
    <row r="269" s="2" customFormat="1" ht="16.5" customHeight="1">
      <c r="A269" s="35"/>
      <c r="B269" s="36"/>
      <c r="C269" s="214" t="s">
        <v>482</v>
      </c>
      <c r="D269" s="214" t="s">
        <v>163</v>
      </c>
      <c r="E269" s="215" t="s">
        <v>425</v>
      </c>
      <c r="F269" s="216" t="s">
        <v>426</v>
      </c>
      <c r="G269" s="217" t="s">
        <v>304</v>
      </c>
      <c r="H269" s="218">
        <v>530</v>
      </c>
      <c r="I269" s="219"/>
      <c r="J269" s="220">
        <f>ROUND(I269*H269,2)</f>
        <v>0</v>
      </c>
      <c r="K269" s="216" t="s">
        <v>154</v>
      </c>
      <c r="L269" s="41"/>
      <c r="M269" s="221" t="s">
        <v>1</v>
      </c>
      <c r="N269" s="222" t="s">
        <v>40</v>
      </c>
      <c r="O269" s="88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5">
        <f>S269*H269</f>
        <v>0</v>
      </c>
      <c r="U269" s="206" t="s">
        <v>1</v>
      </c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7" t="s">
        <v>82</v>
      </c>
      <c r="AT269" s="207" t="s">
        <v>163</v>
      </c>
      <c r="AU269" s="207" t="s">
        <v>75</v>
      </c>
      <c r="AY269" s="14" t="s">
        <v>155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4" t="s">
        <v>82</v>
      </c>
      <c r="BK269" s="208">
        <f>ROUND(I269*H269,2)</f>
        <v>0</v>
      </c>
      <c r="BL269" s="14" t="s">
        <v>82</v>
      </c>
      <c r="BM269" s="207" t="s">
        <v>837</v>
      </c>
    </row>
    <row r="270" s="2" customFormat="1">
      <c r="A270" s="35"/>
      <c r="B270" s="36"/>
      <c r="C270" s="37"/>
      <c r="D270" s="209" t="s">
        <v>157</v>
      </c>
      <c r="E270" s="37"/>
      <c r="F270" s="210" t="s">
        <v>426</v>
      </c>
      <c r="G270" s="37"/>
      <c r="H270" s="37"/>
      <c r="I270" s="211"/>
      <c r="J270" s="37"/>
      <c r="K270" s="37"/>
      <c r="L270" s="41"/>
      <c r="M270" s="212"/>
      <c r="N270" s="213"/>
      <c r="O270" s="88"/>
      <c r="P270" s="88"/>
      <c r="Q270" s="88"/>
      <c r="R270" s="88"/>
      <c r="S270" s="88"/>
      <c r="T270" s="88"/>
      <c r="U270" s="89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157</v>
      </c>
      <c r="AU270" s="14" t="s">
        <v>75</v>
      </c>
    </row>
    <row r="271" s="2" customFormat="1" ht="21.75" customHeight="1">
      <c r="A271" s="35"/>
      <c r="B271" s="36"/>
      <c r="C271" s="214" t="s">
        <v>486</v>
      </c>
      <c r="D271" s="214" t="s">
        <v>163</v>
      </c>
      <c r="E271" s="215" t="s">
        <v>838</v>
      </c>
      <c r="F271" s="216" t="s">
        <v>839</v>
      </c>
      <c r="G271" s="217" t="s">
        <v>666</v>
      </c>
      <c r="H271" s="218">
        <v>6</v>
      </c>
      <c r="I271" s="219"/>
      <c r="J271" s="220">
        <f>ROUND(I271*H271,2)</f>
        <v>0</v>
      </c>
      <c r="K271" s="216" t="s">
        <v>154</v>
      </c>
      <c r="L271" s="41"/>
      <c r="M271" s="221" t="s">
        <v>1</v>
      </c>
      <c r="N271" s="222" t="s">
        <v>40</v>
      </c>
      <c r="O271" s="88"/>
      <c r="P271" s="205">
        <f>O271*H271</f>
        <v>0</v>
      </c>
      <c r="Q271" s="205">
        <v>0</v>
      </c>
      <c r="R271" s="205">
        <f>Q271*H271</f>
        <v>0</v>
      </c>
      <c r="S271" s="205">
        <v>0</v>
      </c>
      <c r="T271" s="205">
        <f>S271*H271</f>
        <v>0</v>
      </c>
      <c r="U271" s="206" t="s">
        <v>1</v>
      </c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7" t="s">
        <v>82</v>
      </c>
      <c r="AT271" s="207" t="s">
        <v>163</v>
      </c>
      <c r="AU271" s="207" t="s">
        <v>75</v>
      </c>
      <c r="AY271" s="14" t="s">
        <v>155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4" t="s">
        <v>82</v>
      </c>
      <c r="BK271" s="208">
        <f>ROUND(I271*H271,2)</f>
        <v>0</v>
      </c>
      <c r="BL271" s="14" t="s">
        <v>82</v>
      </c>
      <c r="BM271" s="207" t="s">
        <v>840</v>
      </c>
    </row>
    <row r="272" s="2" customFormat="1">
      <c r="A272" s="35"/>
      <c r="B272" s="36"/>
      <c r="C272" s="37"/>
      <c r="D272" s="209" t="s">
        <v>157</v>
      </c>
      <c r="E272" s="37"/>
      <c r="F272" s="210" t="s">
        <v>841</v>
      </c>
      <c r="G272" s="37"/>
      <c r="H272" s="37"/>
      <c r="I272" s="211"/>
      <c r="J272" s="37"/>
      <c r="K272" s="37"/>
      <c r="L272" s="41"/>
      <c r="M272" s="212"/>
      <c r="N272" s="213"/>
      <c r="O272" s="88"/>
      <c r="P272" s="88"/>
      <c r="Q272" s="88"/>
      <c r="R272" s="88"/>
      <c r="S272" s="88"/>
      <c r="T272" s="88"/>
      <c r="U272" s="89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157</v>
      </c>
      <c r="AU272" s="14" t="s">
        <v>75</v>
      </c>
    </row>
    <row r="273" s="2" customFormat="1" ht="16.5" customHeight="1">
      <c r="A273" s="35"/>
      <c r="B273" s="36"/>
      <c r="C273" s="214" t="s">
        <v>842</v>
      </c>
      <c r="D273" s="214" t="s">
        <v>163</v>
      </c>
      <c r="E273" s="215" t="s">
        <v>843</v>
      </c>
      <c r="F273" s="216" t="s">
        <v>844</v>
      </c>
      <c r="G273" s="217" t="s">
        <v>160</v>
      </c>
      <c r="H273" s="218">
        <v>4</v>
      </c>
      <c r="I273" s="219"/>
      <c r="J273" s="220">
        <f>ROUND(I273*H273,2)</f>
        <v>0</v>
      </c>
      <c r="K273" s="216" t="s">
        <v>154</v>
      </c>
      <c r="L273" s="41"/>
      <c r="M273" s="221" t="s">
        <v>1</v>
      </c>
      <c r="N273" s="222" t="s">
        <v>40</v>
      </c>
      <c r="O273" s="88"/>
      <c r="P273" s="205">
        <f>O273*H273</f>
        <v>0</v>
      </c>
      <c r="Q273" s="205">
        <v>0</v>
      </c>
      <c r="R273" s="205">
        <f>Q273*H273</f>
        <v>0</v>
      </c>
      <c r="S273" s="205">
        <v>0</v>
      </c>
      <c r="T273" s="205">
        <f>S273*H273</f>
        <v>0</v>
      </c>
      <c r="U273" s="206" t="s">
        <v>1</v>
      </c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7" t="s">
        <v>82</v>
      </c>
      <c r="AT273" s="207" t="s">
        <v>163</v>
      </c>
      <c r="AU273" s="207" t="s">
        <v>75</v>
      </c>
      <c r="AY273" s="14" t="s">
        <v>155</v>
      </c>
      <c r="BE273" s="208">
        <f>IF(N273="základní",J273,0)</f>
        <v>0</v>
      </c>
      <c r="BF273" s="208">
        <f>IF(N273="snížená",J273,0)</f>
        <v>0</v>
      </c>
      <c r="BG273" s="208">
        <f>IF(N273="zákl. přenesená",J273,0)</f>
        <v>0</v>
      </c>
      <c r="BH273" s="208">
        <f>IF(N273="sníž. přenesená",J273,0)</f>
        <v>0</v>
      </c>
      <c r="BI273" s="208">
        <f>IF(N273="nulová",J273,0)</f>
        <v>0</v>
      </c>
      <c r="BJ273" s="14" t="s">
        <v>82</v>
      </c>
      <c r="BK273" s="208">
        <f>ROUND(I273*H273,2)</f>
        <v>0</v>
      </c>
      <c r="BL273" s="14" t="s">
        <v>82</v>
      </c>
      <c r="BM273" s="207" t="s">
        <v>845</v>
      </c>
    </row>
    <row r="274" s="2" customFormat="1">
      <c r="A274" s="35"/>
      <c r="B274" s="36"/>
      <c r="C274" s="37"/>
      <c r="D274" s="209" t="s">
        <v>157</v>
      </c>
      <c r="E274" s="37"/>
      <c r="F274" s="210" t="s">
        <v>844</v>
      </c>
      <c r="G274" s="37"/>
      <c r="H274" s="37"/>
      <c r="I274" s="211"/>
      <c r="J274" s="37"/>
      <c r="K274" s="37"/>
      <c r="L274" s="41"/>
      <c r="M274" s="212"/>
      <c r="N274" s="213"/>
      <c r="O274" s="88"/>
      <c r="P274" s="88"/>
      <c r="Q274" s="88"/>
      <c r="R274" s="88"/>
      <c r="S274" s="88"/>
      <c r="T274" s="88"/>
      <c r="U274" s="89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157</v>
      </c>
      <c r="AU274" s="14" t="s">
        <v>75</v>
      </c>
    </row>
    <row r="275" s="2" customFormat="1" ht="16.5" customHeight="1">
      <c r="A275" s="35"/>
      <c r="B275" s="36"/>
      <c r="C275" s="214" t="s">
        <v>490</v>
      </c>
      <c r="D275" s="214" t="s">
        <v>163</v>
      </c>
      <c r="E275" s="215" t="s">
        <v>510</v>
      </c>
      <c r="F275" s="216" t="s">
        <v>511</v>
      </c>
      <c r="G275" s="217" t="s">
        <v>160</v>
      </c>
      <c r="H275" s="218">
        <v>4</v>
      </c>
      <c r="I275" s="219"/>
      <c r="J275" s="220">
        <f>ROUND(I275*H275,2)</f>
        <v>0</v>
      </c>
      <c r="K275" s="216" t="s">
        <v>154</v>
      </c>
      <c r="L275" s="41"/>
      <c r="M275" s="221" t="s">
        <v>1</v>
      </c>
      <c r="N275" s="222" t="s">
        <v>40</v>
      </c>
      <c r="O275" s="88"/>
      <c r="P275" s="205">
        <f>O275*H275</f>
        <v>0</v>
      </c>
      <c r="Q275" s="205">
        <v>0</v>
      </c>
      <c r="R275" s="205">
        <f>Q275*H275</f>
        <v>0</v>
      </c>
      <c r="S275" s="205">
        <v>0</v>
      </c>
      <c r="T275" s="205">
        <f>S275*H275</f>
        <v>0</v>
      </c>
      <c r="U275" s="206" t="s">
        <v>1</v>
      </c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7" t="s">
        <v>82</v>
      </c>
      <c r="AT275" s="207" t="s">
        <v>163</v>
      </c>
      <c r="AU275" s="207" t="s">
        <v>75</v>
      </c>
      <c r="AY275" s="14" t="s">
        <v>155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4" t="s">
        <v>82</v>
      </c>
      <c r="BK275" s="208">
        <f>ROUND(I275*H275,2)</f>
        <v>0</v>
      </c>
      <c r="BL275" s="14" t="s">
        <v>82</v>
      </c>
      <c r="BM275" s="207" t="s">
        <v>846</v>
      </c>
    </row>
    <row r="276" s="2" customFormat="1">
      <c r="A276" s="35"/>
      <c r="B276" s="36"/>
      <c r="C276" s="37"/>
      <c r="D276" s="209" t="s">
        <v>157</v>
      </c>
      <c r="E276" s="37"/>
      <c r="F276" s="210" t="s">
        <v>511</v>
      </c>
      <c r="G276" s="37"/>
      <c r="H276" s="37"/>
      <c r="I276" s="211"/>
      <c r="J276" s="37"/>
      <c r="K276" s="37"/>
      <c r="L276" s="41"/>
      <c r="M276" s="212"/>
      <c r="N276" s="213"/>
      <c r="O276" s="88"/>
      <c r="P276" s="88"/>
      <c r="Q276" s="88"/>
      <c r="R276" s="88"/>
      <c r="S276" s="88"/>
      <c r="T276" s="88"/>
      <c r="U276" s="89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157</v>
      </c>
      <c r="AU276" s="14" t="s">
        <v>75</v>
      </c>
    </row>
    <row r="277" s="2" customFormat="1" ht="16.5" customHeight="1">
      <c r="A277" s="35"/>
      <c r="B277" s="36"/>
      <c r="C277" s="214" t="s">
        <v>505</v>
      </c>
      <c r="D277" s="214" t="s">
        <v>163</v>
      </c>
      <c r="E277" s="215" t="s">
        <v>847</v>
      </c>
      <c r="F277" s="216" t="s">
        <v>848</v>
      </c>
      <c r="G277" s="217" t="s">
        <v>160</v>
      </c>
      <c r="H277" s="218">
        <v>12</v>
      </c>
      <c r="I277" s="219"/>
      <c r="J277" s="220">
        <f>ROUND(I277*H277,2)</f>
        <v>0</v>
      </c>
      <c r="K277" s="216" t="s">
        <v>154</v>
      </c>
      <c r="L277" s="41"/>
      <c r="M277" s="221" t="s">
        <v>1</v>
      </c>
      <c r="N277" s="222" t="s">
        <v>40</v>
      </c>
      <c r="O277" s="88"/>
      <c r="P277" s="205">
        <f>O277*H277</f>
        <v>0</v>
      </c>
      <c r="Q277" s="205">
        <v>0</v>
      </c>
      <c r="R277" s="205">
        <f>Q277*H277</f>
        <v>0</v>
      </c>
      <c r="S277" s="205">
        <v>0</v>
      </c>
      <c r="T277" s="205">
        <f>S277*H277</f>
        <v>0</v>
      </c>
      <c r="U277" s="206" t="s">
        <v>1</v>
      </c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7" t="s">
        <v>82</v>
      </c>
      <c r="AT277" s="207" t="s">
        <v>163</v>
      </c>
      <c r="AU277" s="207" t="s">
        <v>75</v>
      </c>
      <c r="AY277" s="14" t="s">
        <v>155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4" t="s">
        <v>82</v>
      </c>
      <c r="BK277" s="208">
        <f>ROUND(I277*H277,2)</f>
        <v>0</v>
      </c>
      <c r="BL277" s="14" t="s">
        <v>82</v>
      </c>
      <c r="BM277" s="207" t="s">
        <v>849</v>
      </c>
    </row>
    <row r="278" s="2" customFormat="1">
      <c r="A278" s="35"/>
      <c r="B278" s="36"/>
      <c r="C278" s="37"/>
      <c r="D278" s="209" t="s">
        <v>157</v>
      </c>
      <c r="E278" s="37"/>
      <c r="F278" s="210" t="s">
        <v>848</v>
      </c>
      <c r="G278" s="37"/>
      <c r="H278" s="37"/>
      <c r="I278" s="211"/>
      <c r="J278" s="37"/>
      <c r="K278" s="37"/>
      <c r="L278" s="41"/>
      <c r="M278" s="212"/>
      <c r="N278" s="213"/>
      <c r="O278" s="88"/>
      <c r="P278" s="88"/>
      <c r="Q278" s="88"/>
      <c r="R278" s="88"/>
      <c r="S278" s="88"/>
      <c r="T278" s="88"/>
      <c r="U278" s="89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157</v>
      </c>
      <c r="AU278" s="14" t="s">
        <v>75</v>
      </c>
    </row>
    <row r="279" s="2" customFormat="1" ht="33" customHeight="1">
      <c r="A279" s="35"/>
      <c r="B279" s="36"/>
      <c r="C279" s="195" t="s">
        <v>509</v>
      </c>
      <c r="D279" s="195" t="s">
        <v>150</v>
      </c>
      <c r="E279" s="196" t="s">
        <v>526</v>
      </c>
      <c r="F279" s="197" t="s">
        <v>527</v>
      </c>
      <c r="G279" s="198" t="s">
        <v>160</v>
      </c>
      <c r="H279" s="199">
        <v>2</v>
      </c>
      <c r="I279" s="200"/>
      <c r="J279" s="201">
        <f>ROUND(I279*H279,2)</f>
        <v>0</v>
      </c>
      <c r="K279" s="197" t="s">
        <v>154</v>
      </c>
      <c r="L279" s="202"/>
      <c r="M279" s="203" t="s">
        <v>1</v>
      </c>
      <c r="N279" s="204" t="s">
        <v>40</v>
      </c>
      <c r="O279" s="88"/>
      <c r="P279" s="205">
        <f>O279*H279</f>
        <v>0</v>
      </c>
      <c r="Q279" s="205">
        <v>0</v>
      </c>
      <c r="R279" s="205">
        <f>Q279*H279</f>
        <v>0</v>
      </c>
      <c r="S279" s="205">
        <v>0</v>
      </c>
      <c r="T279" s="205">
        <f>S279*H279</f>
        <v>0</v>
      </c>
      <c r="U279" s="206" t="s">
        <v>1</v>
      </c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7" t="s">
        <v>183</v>
      </c>
      <c r="AT279" s="207" t="s">
        <v>150</v>
      </c>
      <c r="AU279" s="207" t="s">
        <v>75</v>
      </c>
      <c r="AY279" s="14" t="s">
        <v>155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4" t="s">
        <v>82</v>
      </c>
      <c r="BK279" s="208">
        <f>ROUND(I279*H279,2)</f>
        <v>0</v>
      </c>
      <c r="BL279" s="14" t="s">
        <v>183</v>
      </c>
      <c r="BM279" s="207" t="s">
        <v>850</v>
      </c>
    </row>
    <row r="280" s="2" customFormat="1">
      <c r="A280" s="35"/>
      <c r="B280" s="36"/>
      <c r="C280" s="37"/>
      <c r="D280" s="209" t="s">
        <v>157</v>
      </c>
      <c r="E280" s="37"/>
      <c r="F280" s="210" t="s">
        <v>527</v>
      </c>
      <c r="G280" s="37"/>
      <c r="H280" s="37"/>
      <c r="I280" s="211"/>
      <c r="J280" s="37"/>
      <c r="K280" s="37"/>
      <c r="L280" s="41"/>
      <c r="M280" s="212"/>
      <c r="N280" s="213"/>
      <c r="O280" s="88"/>
      <c r="P280" s="88"/>
      <c r="Q280" s="88"/>
      <c r="R280" s="88"/>
      <c r="S280" s="88"/>
      <c r="T280" s="88"/>
      <c r="U280" s="89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157</v>
      </c>
      <c r="AU280" s="14" t="s">
        <v>75</v>
      </c>
    </row>
    <row r="281" s="2" customFormat="1">
      <c r="A281" s="35"/>
      <c r="B281" s="36"/>
      <c r="C281" s="214" t="s">
        <v>513</v>
      </c>
      <c r="D281" s="214" t="s">
        <v>163</v>
      </c>
      <c r="E281" s="215" t="s">
        <v>534</v>
      </c>
      <c r="F281" s="216" t="s">
        <v>535</v>
      </c>
      <c r="G281" s="217" t="s">
        <v>160</v>
      </c>
      <c r="H281" s="218">
        <v>2</v>
      </c>
      <c r="I281" s="219"/>
      <c r="J281" s="220">
        <f>ROUND(I281*H281,2)</f>
        <v>0</v>
      </c>
      <c r="K281" s="216" t="s">
        <v>154</v>
      </c>
      <c r="L281" s="41"/>
      <c r="M281" s="221" t="s">
        <v>1</v>
      </c>
      <c r="N281" s="222" t="s">
        <v>40</v>
      </c>
      <c r="O281" s="88"/>
      <c r="P281" s="205">
        <f>O281*H281</f>
        <v>0</v>
      </c>
      <c r="Q281" s="205">
        <v>0</v>
      </c>
      <c r="R281" s="205">
        <f>Q281*H281</f>
        <v>0</v>
      </c>
      <c r="S281" s="205">
        <v>0</v>
      </c>
      <c r="T281" s="205">
        <f>S281*H281</f>
        <v>0</v>
      </c>
      <c r="U281" s="206" t="s">
        <v>1</v>
      </c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7" t="s">
        <v>82</v>
      </c>
      <c r="AT281" s="207" t="s">
        <v>163</v>
      </c>
      <c r="AU281" s="207" t="s">
        <v>75</v>
      </c>
      <c r="AY281" s="14" t="s">
        <v>155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4" t="s">
        <v>82</v>
      </c>
      <c r="BK281" s="208">
        <f>ROUND(I281*H281,2)</f>
        <v>0</v>
      </c>
      <c r="BL281" s="14" t="s">
        <v>82</v>
      </c>
      <c r="BM281" s="207" t="s">
        <v>851</v>
      </c>
    </row>
    <row r="282" s="2" customFormat="1">
      <c r="A282" s="35"/>
      <c r="B282" s="36"/>
      <c r="C282" s="37"/>
      <c r="D282" s="209" t="s">
        <v>157</v>
      </c>
      <c r="E282" s="37"/>
      <c r="F282" s="210" t="s">
        <v>535</v>
      </c>
      <c r="G282" s="37"/>
      <c r="H282" s="37"/>
      <c r="I282" s="211"/>
      <c r="J282" s="37"/>
      <c r="K282" s="37"/>
      <c r="L282" s="41"/>
      <c r="M282" s="212"/>
      <c r="N282" s="213"/>
      <c r="O282" s="88"/>
      <c r="P282" s="88"/>
      <c r="Q282" s="88"/>
      <c r="R282" s="88"/>
      <c r="S282" s="88"/>
      <c r="T282" s="88"/>
      <c r="U282" s="89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157</v>
      </c>
      <c r="AU282" s="14" t="s">
        <v>75</v>
      </c>
    </row>
    <row r="283" s="2" customFormat="1">
      <c r="A283" s="35"/>
      <c r="B283" s="36"/>
      <c r="C283" s="214" t="s">
        <v>517</v>
      </c>
      <c r="D283" s="214" t="s">
        <v>163</v>
      </c>
      <c r="E283" s="215" t="s">
        <v>542</v>
      </c>
      <c r="F283" s="216" t="s">
        <v>543</v>
      </c>
      <c r="G283" s="217" t="s">
        <v>160</v>
      </c>
      <c r="H283" s="218">
        <v>2</v>
      </c>
      <c r="I283" s="219"/>
      <c r="J283" s="220">
        <f>ROUND(I283*H283,2)</f>
        <v>0</v>
      </c>
      <c r="K283" s="216" t="s">
        <v>154</v>
      </c>
      <c r="L283" s="41"/>
      <c r="M283" s="221" t="s">
        <v>1</v>
      </c>
      <c r="N283" s="222" t="s">
        <v>40</v>
      </c>
      <c r="O283" s="88"/>
      <c r="P283" s="205">
        <f>O283*H283</f>
        <v>0</v>
      </c>
      <c r="Q283" s="205">
        <v>0</v>
      </c>
      <c r="R283" s="205">
        <f>Q283*H283</f>
        <v>0</v>
      </c>
      <c r="S283" s="205">
        <v>0</v>
      </c>
      <c r="T283" s="205">
        <f>S283*H283</f>
        <v>0</v>
      </c>
      <c r="U283" s="206" t="s">
        <v>1</v>
      </c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7" t="s">
        <v>82</v>
      </c>
      <c r="AT283" s="207" t="s">
        <v>163</v>
      </c>
      <c r="AU283" s="207" t="s">
        <v>75</v>
      </c>
      <c r="AY283" s="14" t="s">
        <v>155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4" t="s">
        <v>82</v>
      </c>
      <c r="BK283" s="208">
        <f>ROUND(I283*H283,2)</f>
        <v>0</v>
      </c>
      <c r="BL283" s="14" t="s">
        <v>82</v>
      </c>
      <c r="BM283" s="207" t="s">
        <v>852</v>
      </c>
    </row>
    <row r="284" s="2" customFormat="1">
      <c r="A284" s="35"/>
      <c r="B284" s="36"/>
      <c r="C284" s="37"/>
      <c r="D284" s="209" t="s">
        <v>157</v>
      </c>
      <c r="E284" s="37"/>
      <c r="F284" s="210" t="s">
        <v>543</v>
      </c>
      <c r="G284" s="37"/>
      <c r="H284" s="37"/>
      <c r="I284" s="211"/>
      <c r="J284" s="37"/>
      <c r="K284" s="37"/>
      <c r="L284" s="41"/>
      <c r="M284" s="212"/>
      <c r="N284" s="213"/>
      <c r="O284" s="88"/>
      <c r="P284" s="88"/>
      <c r="Q284" s="88"/>
      <c r="R284" s="88"/>
      <c r="S284" s="88"/>
      <c r="T284" s="88"/>
      <c r="U284" s="89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4" t="s">
        <v>157</v>
      </c>
      <c r="AU284" s="14" t="s">
        <v>75</v>
      </c>
    </row>
    <row r="285" s="2" customFormat="1">
      <c r="A285" s="35"/>
      <c r="B285" s="36"/>
      <c r="C285" s="214" t="s">
        <v>521</v>
      </c>
      <c r="D285" s="214" t="s">
        <v>163</v>
      </c>
      <c r="E285" s="215" t="s">
        <v>546</v>
      </c>
      <c r="F285" s="216" t="s">
        <v>547</v>
      </c>
      <c r="G285" s="217" t="s">
        <v>160</v>
      </c>
      <c r="H285" s="218">
        <v>2</v>
      </c>
      <c r="I285" s="219"/>
      <c r="J285" s="220">
        <f>ROUND(I285*H285,2)</f>
        <v>0</v>
      </c>
      <c r="K285" s="216" t="s">
        <v>154</v>
      </c>
      <c r="L285" s="41"/>
      <c r="M285" s="221" t="s">
        <v>1</v>
      </c>
      <c r="N285" s="222" t="s">
        <v>40</v>
      </c>
      <c r="O285" s="88"/>
      <c r="P285" s="205">
        <f>O285*H285</f>
        <v>0</v>
      </c>
      <c r="Q285" s="205">
        <v>0</v>
      </c>
      <c r="R285" s="205">
        <f>Q285*H285</f>
        <v>0</v>
      </c>
      <c r="S285" s="205">
        <v>0</v>
      </c>
      <c r="T285" s="205">
        <f>S285*H285</f>
        <v>0</v>
      </c>
      <c r="U285" s="206" t="s">
        <v>1</v>
      </c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7" t="s">
        <v>82</v>
      </c>
      <c r="AT285" s="207" t="s">
        <v>163</v>
      </c>
      <c r="AU285" s="207" t="s">
        <v>75</v>
      </c>
      <c r="AY285" s="14" t="s">
        <v>155</v>
      </c>
      <c r="BE285" s="208">
        <f>IF(N285="základní",J285,0)</f>
        <v>0</v>
      </c>
      <c r="BF285" s="208">
        <f>IF(N285="snížená",J285,0)</f>
        <v>0</v>
      </c>
      <c r="BG285" s="208">
        <f>IF(N285="zákl. přenesená",J285,0)</f>
        <v>0</v>
      </c>
      <c r="BH285" s="208">
        <f>IF(N285="sníž. přenesená",J285,0)</f>
        <v>0</v>
      </c>
      <c r="BI285" s="208">
        <f>IF(N285="nulová",J285,0)</f>
        <v>0</v>
      </c>
      <c r="BJ285" s="14" t="s">
        <v>82</v>
      </c>
      <c r="BK285" s="208">
        <f>ROUND(I285*H285,2)</f>
        <v>0</v>
      </c>
      <c r="BL285" s="14" t="s">
        <v>82</v>
      </c>
      <c r="BM285" s="207" t="s">
        <v>853</v>
      </c>
    </row>
    <row r="286" s="2" customFormat="1">
      <c r="A286" s="35"/>
      <c r="B286" s="36"/>
      <c r="C286" s="37"/>
      <c r="D286" s="209" t="s">
        <v>157</v>
      </c>
      <c r="E286" s="37"/>
      <c r="F286" s="210" t="s">
        <v>547</v>
      </c>
      <c r="G286" s="37"/>
      <c r="H286" s="37"/>
      <c r="I286" s="211"/>
      <c r="J286" s="37"/>
      <c r="K286" s="37"/>
      <c r="L286" s="41"/>
      <c r="M286" s="212"/>
      <c r="N286" s="213"/>
      <c r="O286" s="88"/>
      <c r="P286" s="88"/>
      <c r="Q286" s="88"/>
      <c r="R286" s="88"/>
      <c r="S286" s="88"/>
      <c r="T286" s="88"/>
      <c r="U286" s="89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157</v>
      </c>
      <c r="AU286" s="14" t="s">
        <v>75</v>
      </c>
    </row>
    <row r="287" s="2" customFormat="1" ht="21.75" customHeight="1">
      <c r="A287" s="35"/>
      <c r="B287" s="36"/>
      <c r="C287" s="214" t="s">
        <v>525</v>
      </c>
      <c r="D287" s="214" t="s">
        <v>163</v>
      </c>
      <c r="E287" s="215" t="s">
        <v>550</v>
      </c>
      <c r="F287" s="216" t="s">
        <v>551</v>
      </c>
      <c r="G287" s="217" t="s">
        <v>160</v>
      </c>
      <c r="H287" s="218">
        <v>2</v>
      </c>
      <c r="I287" s="219"/>
      <c r="J287" s="220">
        <f>ROUND(I287*H287,2)</f>
        <v>0</v>
      </c>
      <c r="K287" s="216" t="s">
        <v>154</v>
      </c>
      <c r="L287" s="41"/>
      <c r="M287" s="221" t="s">
        <v>1</v>
      </c>
      <c r="N287" s="222" t="s">
        <v>40</v>
      </c>
      <c r="O287" s="88"/>
      <c r="P287" s="205">
        <f>O287*H287</f>
        <v>0</v>
      </c>
      <c r="Q287" s="205">
        <v>0</v>
      </c>
      <c r="R287" s="205">
        <f>Q287*H287</f>
        <v>0</v>
      </c>
      <c r="S287" s="205">
        <v>0</v>
      </c>
      <c r="T287" s="205">
        <f>S287*H287</f>
        <v>0</v>
      </c>
      <c r="U287" s="206" t="s">
        <v>1</v>
      </c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7" t="s">
        <v>82</v>
      </c>
      <c r="AT287" s="207" t="s">
        <v>163</v>
      </c>
      <c r="AU287" s="207" t="s">
        <v>75</v>
      </c>
      <c r="AY287" s="14" t="s">
        <v>155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4" t="s">
        <v>82</v>
      </c>
      <c r="BK287" s="208">
        <f>ROUND(I287*H287,2)</f>
        <v>0</v>
      </c>
      <c r="BL287" s="14" t="s">
        <v>82</v>
      </c>
      <c r="BM287" s="207" t="s">
        <v>854</v>
      </c>
    </row>
    <row r="288" s="2" customFormat="1">
      <c r="A288" s="35"/>
      <c r="B288" s="36"/>
      <c r="C288" s="37"/>
      <c r="D288" s="209" t="s">
        <v>157</v>
      </c>
      <c r="E288" s="37"/>
      <c r="F288" s="210" t="s">
        <v>551</v>
      </c>
      <c r="G288" s="37"/>
      <c r="H288" s="37"/>
      <c r="I288" s="211"/>
      <c r="J288" s="37"/>
      <c r="K288" s="37"/>
      <c r="L288" s="41"/>
      <c r="M288" s="212"/>
      <c r="N288" s="213"/>
      <c r="O288" s="88"/>
      <c r="P288" s="88"/>
      <c r="Q288" s="88"/>
      <c r="R288" s="88"/>
      <c r="S288" s="88"/>
      <c r="T288" s="88"/>
      <c r="U288" s="89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157</v>
      </c>
      <c r="AU288" s="14" t="s">
        <v>75</v>
      </c>
    </row>
    <row r="289" s="2" customFormat="1">
      <c r="A289" s="35"/>
      <c r="B289" s="36"/>
      <c r="C289" s="214" t="s">
        <v>533</v>
      </c>
      <c r="D289" s="214" t="s">
        <v>163</v>
      </c>
      <c r="E289" s="215" t="s">
        <v>554</v>
      </c>
      <c r="F289" s="216" t="s">
        <v>555</v>
      </c>
      <c r="G289" s="217" t="s">
        <v>160</v>
      </c>
      <c r="H289" s="218">
        <v>2</v>
      </c>
      <c r="I289" s="219"/>
      <c r="J289" s="220">
        <f>ROUND(I289*H289,2)</f>
        <v>0</v>
      </c>
      <c r="K289" s="216" t="s">
        <v>154</v>
      </c>
      <c r="L289" s="41"/>
      <c r="M289" s="221" t="s">
        <v>1</v>
      </c>
      <c r="N289" s="222" t="s">
        <v>40</v>
      </c>
      <c r="O289" s="88"/>
      <c r="P289" s="205">
        <f>O289*H289</f>
        <v>0</v>
      </c>
      <c r="Q289" s="205">
        <v>0</v>
      </c>
      <c r="R289" s="205">
        <f>Q289*H289</f>
        <v>0</v>
      </c>
      <c r="S289" s="205">
        <v>0</v>
      </c>
      <c r="T289" s="205">
        <f>S289*H289</f>
        <v>0</v>
      </c>
      <c r="U289" s="206" t="s">
        <v>1</v>
      </c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7" t="s">
        <v>82</v>
      </c>
      <c r="AT289" s="207" t="s">
        <v>163</v>
      </c>
      <c r="AU289" s="207" t="s">
        <v>75</v>
      </c>
      <c r="AY289" s="14" t="s">
        <v>155</v>
      </c>
      <c r="BE289" s="208">
        <f>IF(N289="základní",J289,0)</f>
        <v>0</v>
      </c>
      <c r="BF289" s="208">
        <f>IF(N289="snížená",J289,0)</f>
        <v>0</v>
      </c>
      <c r="BG289" s="208">
        <f>IF(N289="zákl. přenesená",J289,0)</f>
        <v>0</v>
      </c>
      <c r="BH289" s="208">
        <f>IF(N289="sníž. přenesená",J289,0)</f>
        <v>0</v>
      </c>
      <c r="BI289" s="208">
        <f>IF(N289="nulová",J289,0)</f>
        <v>0</v>
      </c>
      <c r="BJ289" s="14" t="s">
        <v>82</v>
      </c>
      <c r="BK289" s="208">
        <f>ROUND(I289*H289,2)</f>
        <v>0</v>
      </c>
      <c r="BL289" s="14" t="s">
        <v>82</v>
      </c>
      <c r="BM289" s="207" t="s">
        <v>855</v>
      </c>
    </row>
    <row r="290" s="2" customFormat="1">
      <c r="A290" s="35"/>
      <c r="B290" s="36"/>
      <c r="C290" s="37"/>
      <c r="D290" s="209" t="s">
        <v>157</v>
      </c>
      <c r="E290" s="37"/>
      <c r="F290" s="210" t="s">
        <v>557</v>
      </c>
      <c r="G290" s="37"/>
      <c r="H290" s="37"/>
      <c r="I290" s="211"/>
      <c r="J290" s="37"/>
      <c r="K290" s="37"/>
      <c r="L290" s="41"/>
      <c r="M290" s="212"/>
      <c r="N290" s="213"/>
      <c r="O290" s="88"/>
      <c r="P290" s="88"/>
      <c r="Q290" s="88"/>
      <c r="R290" s="88"/>
      <c r="S290" s="88"/>
      <c r="T290" s="88"/>
      <c r="U290" s="89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4" t="s">
        <v>157</v>
      </c>
      <c r="AU290" s="14" t="s">
        <v>75</v>
      </c>
    </row>
    <row r="291" s="2" customFormat="1" ht="16.5" customHeight="1">
      <c r="A291" s="35"/>
      <c r="B291" s="36"/>
      <c r="C291" s="214" t="s">
        <v>856</v>
      </c>
      <c r="D291" s="214" t="s">
        <v>163</v>
      </c>
      <c r="E291" s="215" t="s">
        <v>564</v>
      </c>
      <c r="F291" s="216" t="s">
        <v>565</v>
      </c>
      <c r="G291" s="217" t="s">
        <v>160</v>
      </c>
      <c r="H291" s="218">
        <v>4</v>
      </c>
      <c r="I291" s="219"/>
      <c r="J291" s="220">
        <f>ROUND(I291*H291,2)</f>
        <v>0</v>
      </c>
      <c r="K291" s="216" t="s">
        <v>154</v>
      </c>
      <c r="L291" s="41"/>
      <c r="M291" s="221" t="s">
        <v>1</v>
      </c>
      <c r="N291" s="222" t="s">
        <v>40</v>
      </c>
      <c r="O291" s="88"/>
      <c r="P291" s="205">
        <f>O291*H291</f>
        <v>0</v>
      </c>
      <c r="Q291" s="205">
        <v>0</v>
      </c>
      <c r="R291" s="205">
        <f>Q291*H291</f>
        <v>0</v>
      </c>
      <c r="S291" s="205">
        <v>0</v>
      </c>
      <c r="T291" s="205">
        <f>S291*H291</f>
        <v>0</v>
      </c>
      <c r="U291" s="206" t="s">
        <v>1</v>
      </c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7" t="s">
        <v>82</v>
      </c>
      <c r="AT291" s="207" t="s">
        <v>163</v>
      </c>
      <c r="AU291" s="207" t="s">
        <v>75</v>
      </c>
      <c r="AY291" s="14" t="s">
        <v>155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4" t="s">
        <v>82</v>
      </c>
      <c r="BK291" s="208">
        <f>ROUND(I291*H291,2)</f>
        <v>0</v>
      </c>
      <c r="BL291" s="14" t="s">
        <v>82</v>
      </c>
      <c r="BM291" s="207" t="s">
        <v>857</v>
      </c>
    </row>
    <row r="292" s="2" customFormat="1">
      <c r="A292" s="35"/>
      <c r="B292" s="36"/>
      <c r="C292" s="37"/>
      <c r="D292" s="209" t="s">
        <v>157</v>
      </c>
      <c r="E292" s="37"/>
      <c r="F292" s="210" t="s">
        <v>565</v>
      </c>
      <c r="G292" s="37"/>
      <c r="H292" s="37"/>
      <c r="I292" s="211"/>
      <c r="J292" s="37"/>
      <c r="K292" s="37"/>
      <c r="L292" s="41"/>
      <c r="M292" s="212"/>
      <c r="N292" s="213"/>
      <c r="O292" s="88"/>
      <c r="P292" s="88"/>
      <c r="Q292" s="88"/>
      <c r="R292" s="88"/>
      <c r="S292" s="88"/>
      <c r="T292" s="88"/>
      <c r="U292" s="89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157</v>
      </c>
      <c r="AU292" s="14" t="s">
        <v>75</v>
      </c>
    </row>
    <row r="293" s="2" customFormat="1" ht="16.5" customHeight="1">
      <c r="A293" s="35"/>
      <c r="B293" s="36"/>
      <c r="C293" s="214" t="s">
        <v>537</v>
      </c>
      <c r="D293" s="214" t="s">
        <v>163</v>
      </c>
      <c r="E293" s="215" t="s">
        <v>506</v>
      </c>
      <c r="F293" s="216" t="s">
        <v>507</v>
      </c>
      <c r="G293" s="217" t="s">
        <v>160</v>
      </c>
      <c r="H293" s="218">
        <v>4</v>
      </c>
      <c r="I293" s="219"/>
      <c r="J293" s="220">
        <f>ROUND(I293*H293,2)</f>
        <v>0</v>
      </c>
      <c r="K293" s="216" t="s">
        <v>154</v>
      </c>
      <c r="L293" s="41"/>
      <c r="M293" s="221" t="s">
        <v>1</v>
      </c>
      <c r="N293" s="222" t="s">
        <v>40</v>
      </c>
      <c r="O293" s="88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5">
        <f>S293*H293</f>
        <v>0</v>
      </c>
      <c r="U293" s="206" t="s">
        <v>1</v>
      </c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7" t="s">
        <v>82</v>
      </c>
      <c r="AT293" s="207" t="s">
        <v>163</v>
      </c>
      <c r="AU293" s="207" t="s">
        <v>75</v>
      </c>
      <c r="AY293" s="14" t="s">
        <v>155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4" t="s">
        <v>82</v>
      </c>
      <c r="BK293" s="208">
        <f>ROUND(I293*H293,2)</f>
        <v>0</v>
      </c>
      <c r="BL293" s="14" t="s">
        <v>82</v>
      </c>
      <c r="BM293" s="207" t="s">
        <v>858</v>
      </c>
    </row>
    <row r="294" s="2" customFormat="1">
      <c r="A294" s="35"/>
      <c r="B294" s="36"/>
      <c r="C294" s="37"/>
      <c r="D294" s="209" t="s">
        <v>157</v>
      </c>
      <c r="E294" s="37"/>
      <c r="F294" s="210" t="s">
        <v>507</v>
      </c>
      <c r="G294" s="37"/>
      <c r="H294" s="37"/>
      <c r="I294" s="211"/>
      <c r="J294" s="37"/>
      <c r="K294" s="37"/>
      <c r="L294" s="41"/>
      <c r="M294" s="212"/>
      <c r="N294" s="213"/>
      <c r="O294" s="88"/>
      <c r="P294" s="88"/>
      <c r="Q294" s="88"/>
      <c r="R294" s="88"/>
      <c r="S294" s="88"/>
      <c r="T294" s="88"/>
      <c r="U294" s="89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157</v>
      </c>
      <c r="AU294" s="14" t="s">
        <v>75</v>
      </c>
    </row>
    <row r="295" s="2" customFormat="1" ht="16.5" customHeight="1">
      <c r="A295" s="35"/>
      <c r="B295" s="36"/>
      <c r="C295" s="214" t="s">
        <v>541</v>
      </c>
      <c r="D295" s="214" t="s">
        <v>163</v>
      </c>
      <c r="E295" s="215" t="s">
        <v>568</v>
      </c>
      <c r="F295" s="216" t="s">
        <v>569</v>
      </c>
      <c r="G295" s="217" t="s">
        <v>160</v>
      </c>
      <c r="H295" s="218">
        <v>12</v>
      </c>
      <c r="I295" s="219"/>
      <c r="J295" s="220">
        <f>ROUND(I295*H295,2)</f>
        <v>0</v>
      </c>
      <c r="K295" s="216" t="s">
        <v>154</v>
      </c>
      <c r="L295" s="41"/>
      <c r="M295" s="221" t="s">
        <v>1</v>
      </c>
      <c r="N295" s="222" t="s">
        <v>40</v>
      </c>
      <c r="O295" s="88"/>
      <c r="P295" s="205">
        <f>O295*H295</f>
        <v>0</v>
      </c>
      <c r="Q295" s="205">
        <v>0</v>
      </c>
      <c r="R295" s="205">
        <f>Q295*H295</f>
        <v>0</v>
      </c>
      <c r="S295" s="205">
        <v>0</v>
      </c>
      <c r="T295" s="205">
        <f>S295*H295</f>
        <v>0</v>
      </c>
      <c r="U295" s="206" t="s">
        <v>1</v>
      </c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7" t="s">
        <v>82</v>
      </c>
      <c r="AT295" s="207" t="s">
        <v>163</v>
      </c>
      <c r="AU295" s="207" t="s">
        <v>75</v>
      </c>
      <c r="AY295" s="14" t="s">
        <v>155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4" t="s">
        <v>82</v>
      </c>
      <c r="BK295" s="208">
        <f>ROUND(I295*H295,2)</f>
        <v>0</v>
      </c>
      <c r="BL295" s="14" t="s">
        <v>82</v>
      </c>
      <c r="BM295" s="207" t="s">
        <v>859</v>
      </c>
    </row>
    <row r="296" s="2" customFormat="1">
      <c r="A296" s="35"/>
      <c r="B296" s="36"/>
      <c r="C296" s="37"/>
      <c r="D296" s="209" t="s">
        <v>157</v>
      </c>
      <c r="E296" s="37"/>
      <c r="F296" s="210" t="s">
        <v>569</v>
      </c>
      <c r="G296" s="37"/>
      <c r="H296" s="37"/>
      <c r="I296" s="211"/>
      <c r="J296" s="37"/>
      <c r="K296" s="37"/>
      <c r="L296" s="41"/>
      <c r="M296" s="212"/>
      <c r="N296" s="213"/>
      <c r="O296" s="88"/>
      <c r="P296" s="88"/>
      <c r="Q296" s="88"/>
      <c r="R296" s="88"/>
      <c r="S296" s="88"/>
      <c r="T296" s="88"/>
      <c r="U296" s="89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4" t="s">
        <v>157</v>
      </c>
      <c r="AU296" s="14" t="s">
        <v>75</v>
      </c>
    </row>
    <row r="297" s="2" customFormat="1" ht="16.5" customHeight="1">
      <c r="A297" s="35"/>
      <c r="B297" s="36"/>
      <c r="C297" s="214" t="s">
        <v>545</v>
      </c>
      <c r="D297" s="214" t="s">
        <v>163</v>
      </c>
      <c r="E297" s="215" t="s">
        <v>572</v>
      </c>
      <c r="F297" s="216" t="s">
        <v>573</v>
      </c>
      <c r="G297" s="217" t="s">
        <v>160</v>
      </c>
      <c r="H297" s="218">
        <v>12</v>
      </c>
      <c r="I297" s="219"/>
      <c r="J297" s="220">
        <f>ROUND(I297*H297,2)</f>
        <v>0</v>
      </c>
      <c r="K297" s="216" t="s">
        <v>154</v>
      </c>
      <c r="L297" s="41"/>
      <c r="M297" s="221" t="s">
        <v>1</v>
      </c>
      <c r="N297" s="222" t="s">
        <v>40</v>
      </c>
      <c r="O297" s="88"/>
      <c r="P297" s="205">
        <f>O297*H297</f>
        <v>0</v>
      </c>
      <c r="Q297" s="205">
        <v>0</v>
      </c>
      <c r="R297" s="205">
        <f>Q297*H297</f>
        <v>0</v>
      </c>
      <c r="S297" s="205">
        <v>0</v>
      </c>
      <c r="T297" s="205">
        <f>S297*H297</f>
        <v>0</v>
      </c>
      <c r="U297" s="206" t="s">
        <v>1</v>
      </c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7" t="s">
        <v>82</v>
      </c>
      <c r="AT297" s="207" t="s">
        <v>163</v>
      </c>
      <c r="AU297" s="207" t="s">
        <v>75</v>
      </c>
      <c r="AY297" s="14" t="s">
        <v>155</v>
      </c>
      <c r="BE297" s="208">
        <f>IF(N297="základní",J297,0)</f>
        <v>0</v>
      </c>
      <c r="BF297" s="208">
        <f>IF(N297="snížená",J297,0)</f>
        <v>0</v>
      </c>
      <c r="BG297" s="208">
        <f>IF(N297="zákl. přenesená",J297,0)</f>
        <v>0</v>
      </c>
      <c r="BH297" s="208">
        <f>IF(N297="sníž. přenesená",J297,0)</f>
        <v>0</v>
      </c>
      <c r="BI297" s="208">
        <f>IF(N297="nulová",J297,0)</f>
        <v>0</v>
      </c>
      <c r="BJ297" s="14" t="s">
        <v>82</v>
      </c>
      <c r="BK297" s="208">
        <f>ROUND(I297*H297,2)</f>
        <v>0</v>
      </c>
      <c r="BL297" s="14" t="s">
        <v>82</v>
      </c>
      <c r="BM297" s="207" t="s">
        <v>860</v>
      </c>
    </row>
    <row r="298" s="2" customFormat="1">
      <c r="A298" s="35"/>
      <c r="B298" s="36"/>
      <c r="C298" s="37"/>
      <c r="D298" s="209" t="s">
        <v>157</v>
      </c>
      <c r="E298" s="37"/>
      <c r="F298" s="210" t="s">
        <v>573</v>
      </c>
      <c r="G298" s="37"/>
      <c r="H298" s="37"/>
      <c r="I298" s="211"/>
      <c r="J298" s="37"/>
      <c r="K298" s="37"/>
      <c r="L298" s="41"/>
      <c r="M298" s="212"/>
      <c r="N298" s="213"/>
      <c r="O298" s="88"/>
      <c r="P298" s="88"/>
      <c r="Q298" s="88"/>
      <c r="R298" s="88"/>
      <c r="S298" s="88"/>
      <c r="T298" s="88"/>
      <c r="U298" s="89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157</v>
      </c>
      <c r="AU298" s="14" t="s">
        <v>75</v>
      </c>
    </row>
    <row r="299" s="2" customFormat="1" ht="16.5" customHeight="1">
      <c r="A299" s="35"/>
      <c r="B299" s="36"/>
      <c r="C299" s="214" t="s">
        <v>549</v>
      </c>
      <c r="D299" s="214" t="s">
        <v>163</v>
      </c>
      <c r="E299" s="215" t="s">
        <v>576</v>
      </c>
      <c r="F299" s="216" t="s">
        <v>577</v>
      </c>
      <c r="G299" s="217" t="s">
        <v>160</v>
      </c>
      <c r="H299" s="218">
        <v>4</v>
      </c>
      <c r="I299" s="219"/>
      <c r="J299" s="220">
        <f>ROUND(I299*H299,2)</f>
        <v>0</v>
      </c>
      <c r="K299" s="216" t="s">
        <v>154</v>
      </c>
      <c r="L299" s="41"/>
      <c r="M299" s="221" t="s">
        <v>1</v>
      </c>
      <c r="N299" s="222" t="s">
        <v>40</v>
      </c>
      <c r="O299" s="88"/>
      <c r="P299" s="205">
        <f>O299*H299</f>
        <v>0</v>
      </c>
      <c r="Q299" s="205">
        <v>0</v>
      </c>
      <c r="R299" s="205">
        <f>Q299*H299</f>
        <v>0</v>
      </c>
      <c r="S299" s="205">
        <v>0</v>
      </c>
      <c r="T299" s="205">
        <f>S299*H299</f>
        <v>0</v>
      </c>
      <c r="U299" s="206" t="s">
        <v>1</v>
      </c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7" t="s">
        <v>82</v>
      </c>
      <c r="AT299" s="207" t="s">
        <v>163</v>
      </c>
      <c r="AU299" s="207" t="s">
        <v>75</v>
      </c>
      <c r="AY299" s="14" t="s">
        <v>155</v>
      </c>
      <c r="BE299" s="208">
        <f>IF(N299="základní",J299,0)</f>
        <v>0</v>
      </c>
      <c r="BF299" s="208">
        <f>IF(N299="snížená",J299,0)</f>
        <v>0</v>
      </c>
      <c r="BG299" s="208">
        <f>IF(N299="zákl. přenesená",J299,0)</f>
        <v>0</v>
      </c>
      <c r="BH299" s="208">
        <f>IF(N299="sníž. přenesená",J299,0)</f>
        <v>0</v>
      </c>
      <c r="BI299" s="208">
        <f>IF(N299="nulová",J299,0)</f>
        <v>0</v>
      </c>
      <c r="BJ299" s="14" t="s">
        <v>82</v>
      </c>
      <c r="BK299" s="208">
        <f>ROUND(I299*H299,2)</f>
        <v>0</v>
      </c>
      <c r="BL299" s="14" t="s">
        <v>82</v>
      </c>
      <c r="BM299" s="207" t="s">
        <v>861</v>
      </c>
    </row>
    <row r="300" s="2" customFormat="1">
      <c r="A300" s="35"/>
      <c r="B300" s="36"/>
      <c r="C300" s="37"/>
      <c r="D300" s="209" t="s">
        <v>157</v>
      </c>
      <c r="E300" s="37"/>
      <c r="F300" s="210" t="s">
        <v>577</v>
      </c>
      <c r="G300" s="37"/>
      <c r="H300" s="37"/>
      <c r="I300" s="211"/>
      <c r="J300" s="37"/>
      <c r="K300" s="37"/>
      <c r="L300" s="41"/>
      <c r="M300" s="212"/>
      <c r="N300" s="213"/>
      <c r="O300" s="88"/>
      <c r="P300" s="88"/>
      <c r="Q300" s="88"/>
      <c r="R300" s="88"/>
      <c r="S300" s="88"/>
      <c r="T300" s="88"/>
      <c r="U300" s="89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157</v>
      </c>
      <c r="AU300" s="14" t="s">
        <v>75</v>
      </c>
    </row>
    <row r="301" s="2" customFormat="1" ht="21.75" customHeight="1">
      <c r="A301" s="35"/>
      <c r="B301" s="36"/>
      <c r="C301" s="214" t="s">
        <v>553</v>
      </c>
      <c r="D301" s="214" t="s">
        <v>163</v>
      </c>
      <c r="E301" s="215" t="s">
        <v>862</v>
      </c>
      <c r="F301" s="216" t="s">
        <v>863</v>
      </c>
      <c r="G301" s="217" t="s">
        <v>160</v>
      </c>
      <c r="H301" s="218">
        <v>2</v>
      </c>
      <c r="I301" s="219"/>
      <c r="J301" s="220">
        <f>ROUND(I301*H301,2)</f>
        <v>0</v>
      </c>
      <c r="K301" s="216" t="s">
        <v>154</v>
      </c>
      <c r="L301" s="41"/>
      <c r="M301" s="221" t="s">
        <v>1</v>
      </c>
      <c r="N301" s="222" t="s">
        <v>40</v>
      </c>
      <c r="O301" s="88"/>
      <c r="P301" s="205">
        <f>O301*H301</f>
        <v>0</v>
      </c>
      <c r="Q301" s="205">
        <v>0</v>
      </c>
      <c r="R301" s="205">
        <f>Q301*H301</f>
        <v>0</v>
      </c>
      <c r="S301" s="205">
        <v>0</v>
      </c>
      <c r="T301" s="205">
        <f>S301*H301</f>
        <v>0</v>
      </c>
      <c r="U301" s="206" t="s">
        <v>1</v>
      </c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7" t="s">
        <v>82</v>
      </c>
      <c r="AT301" s="207" t="s">
        <v>163</v>
      </c>
      <c r="AU301" s="207" t="s">
        <v>75</v>
      </c>
      <c r="AY301" s="14" t="s">
        <v>155</v>
      </c>
      <c r="BE301" s="208">
        <f>IF(N301="základní",J301,0)</f>
        <v>0</v>
      </c>
      <c r="BF301" s="208">
        <f>IF(N301="snížená",J301,0)</f>
        <v>0</v>
      </c>
      <c r="BG301" s="208">
        <f>IF(N301="zákl. přenesená",J301,0)</f>
        <v>0</v>
      </c>
      <c r="BH301" s="208">
        <f>IF(N301="sníž. přenesená",J301,0)</f>
        <v>0</v>
      </c>
      <c r="BI301" s="208">
        <f>IF(N301="nulová",J301,0)</f>
        <v>0</v>
      </c>
      <c r="BJ301" s="14" t="s">
        <v>82</v>
      </c>
      <c r="BK301" s="208">
        <f>ROUND(I301*H301,2)</f>
        <v>0</v>
      </c>
      <c r="BL301" s="14" t="s">
        <v>82</v>
      </c>
      <c r="BM301" s="207" t="s">
        <v>864</v>
      </c>
    </row>
    <row r="302" s="2" customFormat="1">
      <c r="A302" s="35"/>
      <c r="B302" s="36"/>
      <c r="C302" s="37"/>
      <c r="D302" s="209" t="s">
        <v>157</v>
      </c>
      <c r="E302" s="37"/>
      <c r="F302" s="210" t="s">
        <v>865</v>
      </c>
      <c r="G302" s="37"/>
      <c r="H302" s="37"/>
      <c r="I302" s="211"/>
      <c r="J302" s="37"/>
      <c r="K302" s="37"/>
      <c r="L302" s="41"/>
      <c r="M302" s="212"/>
      <c r="N302" s="213"/>
      <c r="O302" s="88"/>
      <c r="P302" s="88"/>
      <c r="Q302" s="88"/>
      <c r="R302" s="88"/>
      <c r="S302" s="88"/>
      <c r="T302" s="88"/>
      <c r="U302" s="89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4" t="s">
        <v>157</v>
      </c>
      <c r="AU302" s="14" t="s">
        <v>75</v>
      </c>
    </row>
    <row r="303" s="2" customFormat="1">
      <c r="A303" s="35"/>
      <c r="B303" s="36"/>
      <c r="C303" s="214" t="s">
        <v>558</v>
      </c>
      <c r="D303" s="214" t="s">
        <v>163</v>
      </c>
      <c r="E303" s="215" t="s">
        <v>470</v>
      </c>
      <c r="F303" s="216" t="s">
        <v>471</v>
      </c>
      <c r="G303" s="217" t="s">
        <v>160</v>
      </c>
      <c r="H303" s="218">
        <v>4</v>
      </c>
      <c r="I303" s="219"/>
      <c r="J303" s="220">
        <f>ROUND(I303*H303,2)</f>
        <v>0</v>
      </c>
      <c r="K303" s="216" t="s">
        <v>154</v>
      </c>
      <c r="L303" s="41"/>
      <c r="M303" s="221" t="s">
        <v>1</v>
      </c>
      <c r="N303" s="222" t="s">
        <v>40</v>
      </c>
      <c r="O303" s="88"/>
      <c r="P303" s="205">
        <f>O303*H303</f>
        <v>0</v>
      </c>
      <c r="Q303" s="205">
        <v>0</v>
      </c>
      <c r="R303" s="205">
        <f>Q303*H303</f>
        <v>0</v>
      </c>
      <c r="S303" s="205">
        <v>0</v>
      </c>
      <c r="T303" s="205">
        <f>S303*H303</f>
        <v>0</v>
      </c>
      <c r="U303" s="206" t="s">
        <v>1</v>
      </c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07" t="s">
        <v>82</v>
      </c>
      <c r="AT303" s="207" t="s">
        <v>163</v>
      </c>
      <c r="AU303" s="207" t="s">
        <v>75</v>
      </c>
      <c r="AY303" s="14" t="s">
        <v>155</v>
      </c>
      <c r="BE303" s="208">
        <f>IF(N303="základní",J303,0)</f>
        <v>0</v>
      </c>
      <c r="BF303" s="208">
        <f>IF(N303="snížená",J303,0)</f>
        <v>0</v>
      </c>
      <c r="BG303" s="208">
        <f>IF(N303="zákl. přenesená",J303,0)</f>
        <v>0</v>
      </c>
      <c r="BH303" s="208">
        <f>IF(N303="sníž. přenesená",J303,0)</f>
        <v>0</v>
      </c>
      <c r="BI303" s="208">
        <f>IF(N303="nulová",J303,0)</f>
        <v>0</v>
      </c>
      <c r="BJ303" s="14" t="s">
        <v>82</v>
      </c>
      <c r="BK303" s="208">
        <f>ROUND(I303*H303,2)</f>
        <v>0</v>
      </c>
      <c r="BL303" s="14" t="s">
        <v>82</v>
      </c>
      <c r="BM303" s="207" t="s">
        <v>866</v>
      </c>
    </row>
    <row r="304" s="2" customFormat="1">
      <c r="A304" s="35"/>
      <c r="B304" s="36"/>
      <c r="C304" s="37"/>
      <c r="D304" s="209" t="s">
        <v>157</v>
      </c>
      <c r="E304" s="37"/>
      <c r="F304" s="210" t="s">
        <v>471</v>
      </c>
      <c r="G304" s="37"/>
      <c r="H304" s="37"/>
      <c r="I304" s="211"/>
      <c r="J304" s="37"/>
      <c r="K304" s="37"/>
      <c r="L304" s="41"/>
      <c r="M304" s="212"/>
      <c r="N304" s="213"/>
      <c r="O304" s="88"/>
      <c r="P304" s="88"/>
      <c r="Q304" s="88"/>
      <c r="R304" s="88"/>
      <c r="S304" s="88"/>
      <c r="T304" s="88"/>
      <c r="U304" s="89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157</v>
      </c>
      <c r="AU304" s="14" t="s">
        <v>75</v>
      </c>
    </row>
    <row r="305" s="2" customFormat="1">
      <c r="A305" s="35"/>
      <c r="B305" s="36"/>
      <c r="C305" s="195" t="s">
        <v>563</v>
      </c>
      <c r="D305" s="195" t="s">
        <v>150</v>
      </c>
      <c r="E305" s="196" t="s">
        <v>530</v>
      </c>
      <c r="F305" s="197" t="s">
        <v>531</v>
      </c>
      <c r="G305" s="198" t="s">
        <v>160</v>
      </c>
      <c r="H305" s="199">
        <v>4</v>
      </c>
      <c r="I305" s="200"/>
      <c r="J305" s="201">
        <f>ROUND(I305*H305,2)</f>
        <v>0</v>
      </c>
      <c r="K305" s="197" t="s">
        <v>154</v>
      </c>
      <c r="L305" s="202"/>
      <c r="M305" s="203" t="s">
        <v>1</v>
      </c>
      <c r="N305" s="204" t="s">
        <v>40</v>
      </c>
      <c r="O305" s="88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5">
        <f>S305*H305</f>
        <v>0</v>
      </c>
      <c r="U305" s="206" t="s">
        <v>1</v>
      </c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7" t="s">
        <v>183</v>
      </c>
      <c r="AT305" s="207" t="s">
        <v>150</v>
      </c>
      <c r="AU305" s="207" t="s">
        <v>75</v>
      </c>
      <c r="AY305" s="14" t="s">
        <v>155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4" t="s">
        <v>82</v>
      </c>
      <c r="BK305" s="208">
        <f>ROUND(I305*H305,2)</f>
        <v>0</v>
      </c>
      <c r="BL305" s="14" t="s">
        <v>183</v>
      </c>
      <c r="BM305" s="207" t="s">
        <v>867</v>
      </c>
    </row>
    <row r="306" s="2" customFormat="1">
      <c r="A306" s="35"/>
      <c r="B306" s="36"/>
      <c r="C306" s="37"/>
      <c r="D306" s="209" t="s">
        <v>157</v>
      </c>
      <c r="E306" s="37"/>
      <c r="F306" s="210" t="s">
        <v>531</v>
      </c>
      <c r="G306" s="37"/>
      <c r="H306" s="37"/>
      <c r="I306" s="211"/>
      <c r="J306" s="37"/>
      <c r="K306" s="37"/>
      <c r="L306" s="41"/>
      <c r="M306" s="212"/>
      <c r="N306" s="213"/>
      <c r="O306" s="88"/>
      <c r="P306" s="88"/>
      <c r="Q306" s="88"/>
      <c r="R306" s="88"/>
      <c r="S306" s="88"/>
      <c r="T306" s="88"/>
      <c r="U306" s="89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157</v>
      </c>
      <c r="AU306" s="14" t="s">
        <v>75</v>
      </c>
    </row>
    <row r="307" s="2" customFormat="1">
      <c r="A307" s="35"/>
      <c r="B307" s="36"/>
      <c r="C307" s="195" t="s">
        <v>567</v>
      </c>
      <c r="D307" s="195" t="s">
        <v>150</v>
      </c>
      <c r="E307" s="196" t="s">
        <v>580</v>
      </c>
      <c r="F307" s="197" t="s">
        <v>581</v>
      </c>
      <c r="G307" s="198" t="s">
        <v>160</v>
      </c>
      <c r="H307" s="199">
        <v>1</v>
      </c>
      <c r="I307" s="200"/>
      <c r="J307" s="201">
        <f>ROUND(I307*H307,2)</f>
        <v>0</v>
      </c>
      <c r="K307" s="197" t="s">
        <v>154</v>
      </c>
      <c r="L307" s="202"/>
      <c r="M307" s="203" t="s">
        <v>1</v>
      </c>
      <c r="N307" s="204" t="s">
        <v>40</v>
      </c>
      <c r="O307" s="88"/>
      <c r="P307" s="205">
        <f>O307*H307</f>
        <v>0</v>
      </c>
      <c r="Q307" s="205">
        <v>0</v>
      </c>
      <c r="R307" s="205">
        <f>Q307*H307</f>
        <v>0</v>
      </c>
      <c r="S307" s="205">
        <v>0</v>
      </c>
      <c r="T307" s="205">
        <f>S307*H307</f>
        <v>0</v>
      </c>
      <c r="U307" s="206" t="s">
        <v>1</v>
      </c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7" t="s">
        <v>84</v>
      </c>
      <c r="AT307" s="207" t="s">
        <v>150</v>
      </c>
      <c r="AU307" s="207" t="s">
        <v>75</v>
      </c>
      <c r="AY307" s="14" t="s">
        <v>155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4" t="s">
        <v>82</v>
      </c>
      <c r="BK307" s="208">
        <f>ROUND(I307*H307,2)</f>
        <v>0</v>
      </c>
      <c r="BL307" s="14" t="s">
        <v>82</v>
      </c>
      <c r="BM307" s="207" t="s">
        <v>868</v>
      </c>
    </row>
    <row r="308" s="2" customFormat="1">
      <c r="A308" s="35"/>
      <c r="B308" s="36"/>
      <c r="C308" s="37"/>
      <c r="D308" s="209" t="s">
        <v>157</v>
      </c>
      <c r="E308" s="37"/>
      <c r="F308" s="210" t="s">
        <v>581</v>
      </c>
      <c r="G308" s="37"/>
      <c r="H308" s="37"/>
      <c r="I308" s="211"/>
      <c r="J308" s="37"/>
      <c r="K308" s="37"/>
      <c r="L308" s="41"/>
      <c r="M308" s="212"/>
      <c r="N308" s="213"/>
      <c r="O308" s="88"/>
      <c r="P308" s="88"/>
      <c r="Q308" s="88"/>
      <c r="R308" s="88"/>
      <c r="S308" s="88"/>
      <c r="T308" s="88"/>
      <c r="U308" s="89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T308" s="14" t="s">
        <v>157</v>
      </c>
      <c r="AU308" s="14" t="s">
        <v>75</v>
      </c>
    </row>
    <row r="309" s="2" customFormat="1">
      <c r="A309" s="35"/>
      <c r="B309" s="36"/>
      <c r="C309" s="195" t="s">
        <v>571</v>
      </c>
      <c r="D309" s="195" t="s">
        <v>150</v>
      </c>
      <c r="E309" s="196" t="s">
        <v>487</v>
      </c>
      <c r="F309" s="197" t="s">
        <v>488</v>
      </c>
      <c r="G309" s="198" t="s">
        <v>160</v>
      </c>
      <c r="H309" s="199">
        <v>4</v>
      </c>
      <c r="I309" s="200"/>
      <c r="J309" s="201">
        <f>ROUND(I309*H309,2)</f>
        <v>0</v>
      </c>
      <c r="K309" s="197" t="s">
        <v>154</v>
      </c>
      <c r="L309" s="202"/>
      <c r="M309" s="203" t="s">
        <v>1</v>
      </c>
      <c r="N309" s="204" t="s">
        <v>40</v>
      </c>
      <c r="O309" s="88"/>
      <c r="P309" s="205">
        <f>O309*H309</f>
        <v>0</v>
      </c>
      <c r="Q309" s="205">
        <v>0</v>
      </c>
      <c r="R309" s="205">
        <f>Q309*H309</f>
        <v>0</v>
      </c>
      <c r="S309" s="205">
        <v>0</v>
      </c>
      <c r="T309" s="205">
        <f>S309*H309</f>
        <v>0</v>
      </c>
      <c r="U309" s="206" t="s">
        <v>1</v>
      </c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07" t="s">
        <v>84</v>
      </c>
      <c r="AT309" s="207" t="s">
        <v>150</v>
      </c>
      <c r="AU309" s="207" t="s">
        <v>75</v>
      </c>
      <c r="AY309" s="14" t="s">
        <v>155</v>
      </c>
      <c r="BE309" s="208">
        <f>IF(N309="základní",J309,0)</f>
        <v>0</v>
      </c>
      <c r="BF309" s="208">
        <f>IF(N309="snížená",J309,0)</f>
        <v>0</v>
      </c>
      <c r="BG309" s="208">
        <f>IF(N309="zákl. přenesená",J309,0)</f>
        <v>0</v>
      </c>
      <c r="BH309" s="208">
        <f>IF(N309="sníž. přenesená",J309,0)</f>
        <v>0</v>
      </c>
      <c r="BI309" s="208">
        <f>IF(N309="nulová",J309,0)</f>
        <v>0</v>
      </c>
      <c r="BJ309" s="14" t="s">
        <v>82</v>
      </c>
      <c r="BK309" s="208">
        <f>ROUND(I309*H309,2)</f>
        <v>0</v>
      </c>
      <c r="BL309" s="14" t="s">
        <v>82</v>
      </c>
      <c r="BM309" s="207" t="s">
        <v>869</v>
      </c>
    </row>
    <row r="310" s="2" customFormat="1">
      <c r="A310" s="35"/>
      <c r="B310" s="36"/>
      <c r="C310" s="37"/>
      <c r="D310" s="209" t="s">
        <v>157</v>
      </c>
      <c r="E310" s="37"/>
      <c r="F310" s="210" t="s">
        <v>488</v>
      </c>
      <c r="G310" s="37"/>
      <c r="H310" s="37"/>
      <c r="I310" s="211"/>
      <c r="J310" s="37"/>
      <c r="K310" s="37"/>
      <c r="L310" s="41"/>
      <c r="M310" s="212"/>
      <c r="N310" s="213"/>
      <c r="O310" s="88"/>
      <c r="P310" s="88"/>
      <c r="Q310" s="88"/>
      <c r="R310" s="88"/>
      <c r="S310" s="88"/>
      <c r="T310" s="88"/>
      <c r="U310" s="89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157</v>
      </c>
      <c r="AU310" s="14" t="s">
        <v>75</v>
      </c>
    </row>
    <row r="311" s="2" customFormat="1" ht="16.5" customHeight="1">
      <c r="A311" s="35"/>
      <c r="B311" s="36"/>
      <c r="C311" s="195" t="s">
        <v>575</v>
      </c>
      <c r="D311" s="195" t="s">
        <v>150</v>
      </c>
      <c r="E311" s="196" t="s">
        <v>479</v>
      </c>
      <c r="F311" s="197" t="s">
        <v>480</v>
      </c>
      <c r="G311" s="198" t="s">
        <v>160</v>
      </c>
      <c r="H311" s="199">
        <v>4</v>
      </c>
      <c r="I311" s="200"/>
      <c r="J311" s="201">
        <f>ROUND(I311*H311,2)</f>
        <v>0</v>
      </c>
      <c r="K311" s="197" t="s">
        <v>154</v>
      </c>
      <c r="L311" s="202"/>
      <c r="M311" s="203" t="s">
        <v>1</v>
      </c>
      <c r="N311" s="204" t="s">
        <v>40</v>
      </c>
      <c r="O311" s="88"/>
      <c r="P311" s="205">
        <f>O311*H311</f>
        <v>0</v>
      </c>
      <c r="Q311" s="205">
        <v>0</v>
      </c>
      <c r="R311" s="205">
        <f>Q311*H311</f>
        <v>0</v>
      </c>
      <c r="S311" s="205">
        <v>0</v>
      </c>
      <c r="T311" s="205">
        <f>S311*H311</f>
        <v>0</v>
      </c>
      <c r="U311" s="206" t="s">
        <v>1</v>
      </c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7" t="s">
        <v>84</v>
      </c>
      <c r="AT311" s="207" t="s">
        <v>150</v>
      </c>
      <c r="AU311" s="207" t="s">
        <v>75</v>
      </c>
      <c r="AY311" s="14" t="s">
        <v>155</v>
      </c>
      <c r="BE311" s="208">
        <f>IF(N311="základní",J311,0)</f>
        <v>0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14" t="s">
        <v>82</v>
      </c>
      <c r="BK311" s="208">
        <f>ROUND(I311*H311,2)</f>
        <v>0</v>
      </c>
      <c r="BL311" s="14" t="s">
        <v>82</v>
      </c>
      <c r="BM311" s="207" t="s">
        <v>870</v>
      </c>
    </row>
    <row r="312" s="2" customFormat="1">
      <c r="A312" s="35"/>
      <c r="B312" s="36"/>
      <c r="C312" s="37"/>
      <c r="D312" s="209" t="s">
        <v>157</v>
      </c>
      <c r="E312" s="37"/>
      <c r="F312" s="210" t="s">
        <v>480</v>
      </c>
      <c r="G312" s="37"/>
      <c r="H312" s="37"/>
      <c r="I312" s="211"/>
      <c r="J312" s="37"/>
      <c r="K312" s="37"/>
      <c r="L312" s="41"/>
      <c r="M312" s="212"/>
      <c r="N312" s="213"/>
      <c r="O312" s="88"/>
      <c r="P312" s="88"/>
      <c r="Q312" s="88"/>
      <c r="R312" s="88"/>
      <c r="S312" s="88"/>
      <c r="T312" s="88"/>
      <c r="U312" s="89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157</v>
      </c>
      <c r="AU312" s="14" t="s">
        <v>75</v>
      </c>
    </row>
    <row r="313" s="2" customFormat="1">
      <c r="A313" s="35"/>
      <c r="B313" s="36"/>
      <c r="C313" s="195" t="s">
        <v>579</v>
      </c>
      <c r="D313" s="195" t="s">
        <v>150</v>
      </c>
      <c r="E313" s="196" t="s">
        <v>474</v>
      </c>
      <c r="F313" s="197" t="s">
        <v>475</v>
      </c>
      <c r="G313" s="198" t="s">
        <v>476</v>
      </c>
      <c r="H313" s="199">
        <v>5</v>
      </c>
      <c r="I313" s="200"/>
      <c r="J313" s="201">
        <f>ROUND(I313*H313,2)</f>
        <v>0</v>
      </c>
      <c r="K313" s="197" t="s">
        <v>154</v>
      </c>
      <c r="L313" s="202"/>
      <c r="M313" s="203" t="s">
        <v>1</v>
      </c>
      <c r="N313" s="204" t="s">
        <v>40</v>
      </c>
      <c r="O313" s="88"/>
      <c r="P313" s="205">
        <f>O313*H313</f>
        <v>0</v>
      </c>
      <c r="Q313" s="205">
        <v>0</v>
      </c>
      <c r="R313" s="205">
        <f>Q313*H313</f>
        <v>0</v>
      </c>
      <c r="S313" s="205">
        <v>0</v>
      </c>
      <c r="T313" s="205">
        <f>S313*H313</f>
        <v>0</v>
      </c>
      <c r="U313" s="206" t="s">
        <v>1</v>
      </c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7" t="s">
        <v>84</v>
      </c>
      <c r="AT313" s="207" t="s">
        <v>150</v>
      </c>
      <c r="AU313" s="207" t="s">
        <v>75</v>
      </c>
      <c r="AY313" s="14" t="s">
        <v>155</v>
      </c>
      <c r="BE313" s="208">
        <f>IF(N313="základní",J313,0)</f>
        <v>0</v>
      </c>
      <c r="BF313" s="208">
        <f>IF(N313="snížená",J313,0)</f>
        <v>0</v>
      </c>
      <c r="BG313" s="208">
        <f>IF(N313="zákl. přenesená",J313,0)</f>
        <v>0</v>
      </c>
      <c r="BH313" s="208">
        <f>IF(N313="sníž. přenesená",J313,0)</f>
        <v>0</v>
      </c>
      <c r="BI313" s="208">
        <f>IF(N313="nulová",J313,0)</f>
        <v>0</v>
      </c>
      <c r="BJ313" s="14" t="s">
        <v>82</v>
      </c>
      <c r="BK313" s="208">
        <f>ROUND(I313*H313,2)</f>
        <v>0</v>
      </c>
      <c r="BL313" s="14" t="s">
        <v>82</v>
      </c>
      <c r="BM313" s="207" t="s">
        <v>871</v>
      </c>
    </row>
    <row r="314" s="2" customFormat="1">
      <c r="A314" s="35"/>
      <c r="B314" s="36"/>
      <c r="C314" s="37"/>
      <c r="D314" s="209" t="s">
        <v>157</v>
      </c>
      <c r="E314" s="37"/>
      <c r="F314" s="210" t="s">
        <v>475</v>
      </c>
      <c r="G314" s="37"/>
      <c r="H314" s="37"/>
      <c r="I314" s="211"/>
      <c r="J314" s="37"/>
      <c r="K314" s="37"/>
      <c r="L314" s="41"/>
      <c r="M314" s="212"/>
      <c r="N314" s="213"/>
      <c r="O314" s="88"/>
      <c r="P314" s="88"/>
      <c r="Q314" s="88"/>
      <c r="R314" s="88"/>
      <c r="S314" s="88"/>
      <c r="T314" s="88"/>
      <c r="U314" s="89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T314" s="14" t="s">
        <v>157</v>
      </c>
      <c r="AU314" s="14" t="s">
        <v>75</v>
      </c>
    </row>
    <row r="315" s="2" customFormat="1">
      <c r="A315" s="35"/>
      <c r="B315" s="36"/>
      <c r="C315" s="214" t="s">
        <v>583</v>
      </c>
      <c r="D315" s="214" t="s">
        <v>163</v>
      </c>
      <c r="E315" s="215" t="s">
        <v>619</v>
      </c>
      <c r="F315" s="216" t="s">
        <v>620</v>
      </c>
      <c r="G315" s="217" t="s">
        <v>230</v>
      </c>
      <c r="H315" s="218">
        <v>20</v>
      </c>
      <c r="I315" s="219"/>
      <c r="J315" s="220">
        <f>ROUND(I315*H315,2)</f>
        <v>0</v>
      </c>
      <c r="K315" s="216" t="s">
        <v>154</v>
      </c>
      <c r="L315" s="41"/>
      <c r="M315" s="221" t="s">
        <v>1</v>
      </c>
      <c r="N315" s="222" t="s">
        <v>40</v>
      </c>
      <c r="O315" s="88"/>
      <c r="P315" s="205">
        <f>O315*H315</f>
        <v>0</v>
      </c>
      <c r="Q315" s="205">
        <v>0</v>
      </c>
      <c r="R315" s="205">
        <f>Q315*H315</f>
        <v>0</v>
      </c>
      <c r="S315" s="205">
        <v>0</v>
      </c>
      <c r="T315" s="205">
        <f>S315*H315</f>
        <v>0</v>
      </c>
      <c r="U315" s="206" t="s">
        <v>1</v>
      </c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7" t="s">
        <v>82</v>
      </c>
      <c r="AT315" s="207" t="s">
        <v>163</v>
      </c>
      <c r="AU315" s="207" t="s">
        <v>75</v>
      </c>
      <c r="AY315" s="14" t="s">
        <v>155</v>
      </c>
      <c r="BE315" s="208">
        <f>IF(N315="základní",J315,0)</f>
        <v>0</v>
      </c>
      <c r="BF315" s="208">
        <f>IF(N315="snížená",J315,0)</f>
        <v>0</v>
      </c>
      <c r="BG315" s="208">
        <f>IF(N315="zákl. přenesená",J315,0)</f>
        <v>0</v>
      </c>
      <c r="BH315" s="208">
        <f>IF(N315="sníž. přenesená",J315,0)</f>
        <v>0</v>
      </c>
      <c r="BI315" s="208">
        <f>IF(N315="nulová",J315,0)</f>
        <v>0</v>
      </c>
      <c r="BJ315" s="14" t="s">
        <v>82</v>
      </c>
      <c r="BK315" s="208">
        <f>ROUND(I315*H315,2)</f>
        <v>0</v>
      </c>
      <c r="BL315" s="14" t="s">
        <v>82</v>
      </c>
      <c r="BM315" s="207" t="s">
        <v>872</v>
      </c>
    </row>
    <row r="316" s="2" customFormat="1">
      <c r="A316" s="35"/>
      <c r="B316" s="36"/>
      <c r="C316" s="37"/>
      <c r="D316" s="209" t="s">
        <v>157</v>
      </c>
      <c r="E316" s="37"/>
      <c r="F316" s="210" t="s">
        <v>620</v>
      </c>
      <c r="G316" s="37"/>
      <c r="H316" s="37"/>
      <c r="I316" s="211"/>
      <c r="J316" s="37"/>
      <c r="K316" s="37"/>
      <c r="L316" s="41"/>
      <c r="M316" s="212"/>
      <c r="N316" s="213"/>
      <c r="O316" s="88"/>
      <c r="P316" s="88"/>
      <c r="Q316" s="88"/>
      <c r="R316" s="88"/>
      <c r="S316" s="88"/>
      <c r="T316" s="88"/>
      <c r="U316" s="89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157</v>
      </c>
      <c r="AU316" s="14" t="s">
        <v>75</v>
      </c>
    </row>
    <row r="317" s="2" customFormat="1" ht="16.5" customHeight="1">
      <c r="A317" s="35"/>
      <c r="B317" s="36"/>
      <c r="C317" s="214" t="s">
        <v>588</v>
      </c>
      <c r="D317" s="214" t="s">
        <v>163</v>
      </c>
      <c r="E317" s="215" t="s">
        <v>638</v>
      </c>
      <c r="F317" s="216" t="s">
        <v>639</v>
      </c>
      <c r="G317" s="217" t="s">
        <v>160</v>
      </c>
      <c r="H317" s="218">
        <v>2</v>
      </c>
      <c r="I317" s="219"/>
      <c r="J317" s="220">
        <f>ROUND(I317*H317,2)</f>
        <v>0</v>
      </c>
      <c r="K317" s="216" t="s">
        <v>154</v>
      </c>
      <c r="L317" s="41"/>
      <c r="M317" s="221" t="s">
        <v>1</v>
      </c>
      <c r="N317" s="222" t="s">
        <v>40</v>
      </c>
      <c r="O317" s="88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5">
        <f>S317*H317</f>
        <v>0</v>
      </c>
      <c r="U317" s="206" t="s">
        <v>1</v>
      </c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7" t="s">
        <v>82</v>
      </c>
      <c r="AT317" s="207" t="s">
        <v>163</v>
      </c>
      <c r="AU317" s="207" t="s">
        <v>75</v>
      </c>
      <c r="AY317" s="14" t="s">
        <v>155</v>
      </c>
      <c r="BE317" s="208">
        <f>IF(N317="základní",J317,0)</f>
        <v>0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14" t="s">
        <v>82</v>
      </c>
      <c r="BK317" s="208">
        <f>ROUND(I317*H317,2)</f>
        <v>0</v>
      </c>
      <c r="BL317" s="14" t="s">
        <v>82</v>
      </c>
      <c r="BM317" s="207" t="s">
        <v>873</v>
      </c>
    </row>
    <row r="318" s="2" customFormat="1">
      <c r="A318" s="35"/>
      <c r="B318" s="36"/>
      <c r="C318" s="37"/>
      <c r="D318" s="209" t="s">
        <v>157</v>
      </c>
      <c r="E318" s="37"/>
      <c r="F318" s="210" t="s">
        <v>641</v>
      </c>
      <c r="G318" s="37"/>
      <c r="H318" s="37"/>
      <c r="I318" s="211"/>
      <c r="J318" s="37"/>
      <c r="K318" s="37"/>
      <c r="L318" s="41"/>
      <c r="M318" s="212"/>
      <c r="N318" s="213"/>
      <c r="O318" s="88"/>
      <c r="P318" s="88"/>
      <c r="Q318" s="88"/>
      <c r="R318" s="88"/>
      <c r="S318" s="88"/>
      <c r="T318" s="88"/>
      <c r="U318" s="89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157</v>
      </c>
      <c r="AU318" s="14" t="s">
        <v>75</v>
      </c>
    </row>
    <row r="319" s="2" customFormat="1">
      <c r="A319" s="35"/>
      <c r="B319" s="36"/>
      <c r="C319" s="214" t="s">
        <v>593</v>
      </c>
      <c r="D319" s="214" t="s">
        <v>163</v>
      </c>
      <c r="E319" s="215" t="s">
        <v>584</v>
      </c>
      <c r="F319" s="216" t="s">
        <v>585</v>
      </c>
      <c r="G319" s="217" t="s">
        <v>160</v>
      </c>
      <c r="H319" s="218">
        <v>4</v>
      </c>
      <c r="I319" s="219"/>
      <c r="J319" s="220">
        <f>ROUND(I319*H319,2)</f>
        <v>0</v>
      </c>
      <c r="K319" s="216" t="s">
        <v>154</v>
      </c>
      <c r="L319" s="41"/>
      <c r="M319" s="221" t="s">
        <v>1</v>
      </c>
      <c r="N319" s="222" t="s">
        <v>40</v>
      </c>
      <c r="O319" s="88"/>
      <c r="P319" s="205">
        <f>O319*H319</f>
        <v>0</v>
      </c>
      <c r="Q319" s="205">
        <v>0</v>
      </c>
      <c r="R319" s="205">
        <f>Q319*H319</f>
        <v>0</v>
      </c>
      <c r="S319" s="205">
        <v>0</v>
      </c>
      <c r="T319" s="205">
        <f>S319*H319</f>
        <v>0</v>
      </c>
      <c r="U319" s="206" t="s">
        <v>1</v>
      </c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7" t="s">
        <v>82</v>
      </c>
      <c r="AT319" s="207" t="s">
        <v>163</v>
      </c>
      <c r="AU319" s="207" t="s">
        <v>75</v>
      </c>
      <c r="AY319" s="14" t="s">
        <v>155</v>
      </c>
      <c r="BE319" s="208">
        <f>IF(N319="základní",J319,0)</f>
        <v>0</v>
      </c>
      <c r="BF319" s="208">
        <f>IF(N319="snížená",J319,0)</f>
        <v>0</v>
      </c>
      <c r="BG319" s="208">
        <f>IF(N319="zákl. přenesená",J319,0)</f>
        <v>0</v>
      </c>
      <c r="BH319" s="208">
        <f>IF(N319="sníž. přenesená",J319,0)</f>
        <v>0</v>
      </c>
      <c r="BI319" s="208">
        <f>IF(N319="nulová",J319,0)</f>
        <v>0</v>
      </c>
      <c r="BJ319" s="14" t="s">
        <v>82</v>
      </c>
      <c r="BK319" s="208">
        <f>ROUND(I319*H319,2)</f>
        <v>0</v>
      </c>
      <c r="BL319" s="14" t="s">
        <v>82</v>
      </c>
      <c r="BM319" s="207" t="s">
        <v>874</v>
      </c>
    </row>
    <row r="320" s="2" customFormat="1">
      <c r="A320" s="35"/>
      <c r="B320" s="36"/>
      <c r="C320" s="37"/>
      <c r="D320" s="209" t="s">
        <v>157</v>
      </c>
      <c r="E320" s="37"/>
      <c r="F320" s="210" t="s">
        <v>587</v>
      </c>
      <c r="G320" s="37"/>
      <c r="H320" s="37"/>
      <c r="I320" s="211"/>
      <c r="J320" s="37"/>
      <c r="K320" s="37"/>
      <c r="L320" s="41"/>
      <c r="M320" s="212"/>
      <c r="N320" s="213"/>
      <c r="O320" s="88"/>
      <c r="P320" s="88"/>
      <c r="Q320" s="88"/>
      <c r="R320" s="88"/>
      <c r="S320" s="88"/>
      <c r="T320" s="88"/>
      <c r="U320" s="89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4" t="s">
        <v>157</v>
      </c>
      <c r="AU320" s="14" t="s">
        <v>75</v>
      </c>
    </row>
    <row r="321" s="2" customFormat="1">
      <c r="A321" s="35"/>
      <c r="B321" s="36"/>
      <c r="C321" s="214" t="s">
        <v>598</v>
      </c>
      <c r="D321" s="214" t="s">
        <v>163</v>
      </c>
      <c r="E321" s="215" t="s">
        <v>633</v>
      </c>
      <c r="F321" s="216" t="s">
        <v>634</v>
      </c>
      <c r="G321" s="217" t="s">
        <v>160</v>
      </c>
      <c r="H321" s="218">
        <v>2</v>
      </c>
      <c r="I321" s="219"/>
      <c r="J321" s="220">
        <f>ROUND(I321*H321,2)</f>
        <v>0</v>
      </c>
      <c r="K321" s="216" t="s">
        <v>154</v>
      </c>
      <c r="L321" s="41"/>
      <c r="M321" s="221" t="s">
        <v>1</v>
      </c>
      <c r="N321" s="222" t="s">
        <v>40</v>
      </c>
      <c r="O321" s="88"/>
      <c r="P321" s="205">
        <f>O321*H321</f>
        <v>0</v>
      </c>
      <c r="Q321" s="205">
        <v>0</v>
      </c>
      <c r="R321" s="205">
        <f>Q321*H321</f>
        <v>0</v>
      </c>
      <c r="S321" s="205">
        <v>0</v>
      </c>
      <c r="T321" s="205">
        <f>S321*H321</f>
        <v>0</v>
      </c>
      <c r="U321" s="206" t="s">
        <v>1</v>
      </c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7" t="s">
        <v>82</v>
      </c>
      <c r="AT321" s="207" t="s">
        <v>163</v>
      </c>
      <c r="AU321" s="207" t="s">
        <v>75</v>
      </c>
      <c r="AY321" s="14" t="s">
        <v>155</v>
      </c>
      <c r="BE321" s="208">
        <f>IF(N321="základní",J321,0)</f>
        <v>0</v>
      </c>
      <c r="BF321" s="208">
        <f>IF(N321="snížená",J321,0)</f>
        <v>0</v>
      </c>
      <c r="BG321" s="208">
        <f>IF(N321="zákl. přenesená",J321,0)</f>
        <v>0</v>
      </c>
      <c r="BH321" s="208">
        <f>IF(N321="sníž. přenesená",J321,0)</f>
        <v>0</v>
      </c>
      <c r="BI321" s="208">
        <f>IF(N321="nulová",J321,0)</f>
        <v>0</v>
      </c>
      <c r="BJ321" s="14" t="s">
        <v>82</v>
      </c>
      <c r="BK321" s="208">
        <f>ROUND(I321*H321,2)</f>
        <v>0</v>
      </c>
      <c r="BL321" s="14" t="s">
        <v>82</v>
      </c>
      <c r="BM321" s="207" t="s">
        <v>875</v>
      </c>
    </row>
    <row r="322" s="2" customFormat="1">
      <c r="A322" s="35"/>
      <c r="B322" s="36"/>
      <c r="C322" s="37"/>
      <c r="D322" s="209" t="s">
        <v>157</v>
      </c>
      <c r="E322" s="37"/>
      <c r="F322" s="210" t="s">
        <v>636</v>
      </c>
      <c r="G322" s="37"/>
      <c r="H322" s="37"/>
      <c r="I322" s="211"/>
      <c r="J322" s="37"/>
      <c r="K322" s="37"/>
      <c r="L322" s="41"/>
      <c r="M322" s="212"/>
      <c r="N322" s="213"/>
      <c r="O322" s="88"/>
      <c r="P322" s="88"/>
      <c r="Q322" s="88"/>
      <c r="R322" s="88"/>
      <c r="S322" s="88"/>
      <c r="T322" s="88"/>
      <c r="U322" s="89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157</v>
      </c>
      <c r="AU322" s="14" t="s">
        <v>75</v>
      </c>
    </row>
    <row r="323" s="2" customFormat="1" ht="33" customHeight="1">
      <c r="A323" s="35"/>
      <c r="B323" s="36"/>
      <c r="C323" s="214" t="s">
        <v>603</v>
      </c>
      <c r="D323" s="214" t="s">
        <v>163</v>
      </c>
      <c r="E323" s="215" t="s">
        <v>628</v>
      </c>
      <c r="F323" s="216" t="s">
        <v>629</v>
      </c>
      <c r="G323" s="217" t="s">
        <v>160</v>
      </c>
      <c r="H323" s="218">
        <v>2</v>
      </c>
      <c r="I323" s="219"/>
      <c r="J323" s="220">
        <f>ROUND(I323*H323,2)</f>
        <v>0</v>
      </c>
      <c r="K323" s="216" t="s">
        <v>154</v>
      </c>
      <c r="L323" s="41"/>
      <c r="M323" s="221" t="s">
        <v>1</v>
      </c>
      <c r="N323" s="222" t="s">
        <v>40</v>
      </c>
      <c r="O323" s="88"/>
      <c r="P323" s="205">
        <f>O323*H323</f>
        <v>0</v>
      </c>
      <c r="Q323" s="205">
        <v>0</v>
      </c>
      <c r="R323" s="205">
        <f>Q323*H323</f>
        <v>0</v>
      </c>
      <c r="S323" s="205">
        <v>0</v>
      </c>
      <c r="T323" s="205">
        <f>S323*H323</f>
        <v>0</v>
      </c>
      <c r="U323" s="206" t="s">
        <v>1</v>
      </c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7" t="s">
        <v>82</v>
      </c>
      <c r="AT323" s="207" t="s">
        <v>163</v>
      </c>
      <c r="AU323" s="207" t="s">
        <v>75</v>
      </c>
      <c r="AY323" s="14" t="s">
        <v>155</v>
      </c>
      <c r="BE323" s="208">
        <f>IF(N323="základní",J323,0)</f>
        <v>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14" t="s">
        <v>82</v>
      </c>
      <c r="BK323" s="208">
        <f>ROUND(I323*H323,2)</f>
        <v>0</v>
      </c>
      <c r="BL323" s="14" t="s">
        <v>82</v>
      </c>
      <c r="BM323" s="207" t="s">
        <v>876</v>
      </c>
    </row>
    <row r="324" s="2" customFormat="1">
      <c r="A324" s="35"/>
      <c r="B324" s="36"/>
      <c r="C324" s="37"/>
      <c r="D324" s="209" t="s">
        <v>157</v>
      </c>
      <c r="E324" s="37"/>
      <c r="F324" s="210" t="s">
        <v>631</v>
      </c>
      <c r="G324" s="37"/>
      <c r="H324" s="37"/>
      <c r="I324" s="211"/>
      <c r="J324" s="37"/>
      <c r="K324" s="37"/>
      <c r="L324" s="41"/>
      <c r="M324" s="212"/>
      <c r="N324" s="213"/>
      <c r="O324" s="88"/>
      <c r="P324" s="88"/>
      <c r="Q324" s="88"/>
      <c r="R324" s="88"/>
      <c r="S324" s="88"/>
      <c r="T324" s="88"/>
      <c r="U324" s="89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157</v>
      </c>
      <c r="AU324" s="14" t="s">
        <v>75</v>
      </c>
    </row>
    <row r="325" s="2" customFormat="1">
      <c r="A325" s="35"/>
      <c r="B325" s="36"/>
      <c r="C325" s="214" t="s">
        <v>608</v>
      </c>
      <c r="D325" s="214" t="s">
        <v>163</v>
      </c>
      <c r="E325" s="215" t="s">
        <v>623</v>
      </c>
      <c r="F325" s="216" t="s">
        <v>624</v>
      </c>
      <c r="G325" s="217" t="s">
        <v>160</v>
      </c>
      <c r="H325" s="218">
        <v>1</v>
      </c>
      <c r="I325" s="219"/>
      <c r="J325" s="220">
        <f>ROUND(I325*H325,2)</f>
        <v>0</v>
      </c>
      <c r="K325" s="216" t="s">
        <v>154</v>
      </c>
      <c r="L325" s="41"/>
      <c r="M325" s="221" t="s">
        <v>1</v>
      </c>
      <c r="N325" s="222" t="s">
        <v>40</v>
      </c>
      <c r="O325" s="88"/>
      <c r="P325" s="205">
        <f>O325*H325</f>
        <v>0</v>
      </c>
      <c r="Q325" s="205">
        <v>0</v>
      </c>
      <c r="R325" s="205">
        <f>Q325*H325</f>
        <v>0</v>
      </c>
      <c r="S325" s="205">
        <v>0</v>
      </c>
      <c r="T325" s="205">
        <f>S325*H325</f>
        <v>0</v>
      </c>
      <c r="U325" s="206" t="s">
        <v>1</v>
      </c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7" t="s">
        <v>82</v>
      </c>
      <c r="AT325" s="207" t="s">
        <v>163</v>
      </c>
      <c r="AU325" s="207" t="s">
        <v>75</v>
      </c>
      <c r="AY325" s="14" t="s">
        <v>155</v>
      </c>
      <c r="BE325" s="208">
        <f>IF(N325="základní",J325,0)</f>
        <v>0</v>
      </c>
      <c r="BF325" s="208">
        <f>IF(N325="snížená",J325,0)</f>
        <v>0</v>
      </c>
      <c r="BG325" s="208">
        <f>IF(N325="zákl. přenesená",J325,0)</f>
        <v>0</v>
      </c>
      <c r="BH325" s="208">
        <f>IF(N325="sníž. přenesená",J325,0)</f>
        <v>0</v>
      </c>
      <c r="BI325" s="208">
        <f>IF(N325="nulová",J325,0)</f>
        <v>0</v>
      </c>
      <c r="BJ325" s="14" t="s">
        <v>82</v>
      </c>
      <c r="BK325" s="208">
        <f>ROUND(I325*H325,2)</f>
        <v>0</v>
      </c>
      <c r="BL325" s="14" t="s">
        <v>82</v>
      </c>
      <c r="BM325" s="207" t="s">
        <v>877</v>
      </c>
    </row>
    <row r="326" s="2" customFormat="1">
      <c r="A326" s="35"/>
      <c r="B326" s="36"/>
      <c r="C326" s="37"/>
      <c r="D326" s="209" t="s">
        <v>157</v>
      </c>
      <c r="E326" s="37"/>
      <c r="F326" s="210" t="s">
        <v>626</v>
      </c>
      <c r="G326" s="37"/>
      <c r="H326" s="37"/>
      <c r="I326" s="211"/>
      <c r="J326" s="37"/>
      <c r="K326" s="37"/>
      <c r="L326" s="41"/>
      <c r="M326" s="212"/>
      <c r="N326" s="213"/>
      <c r="O326" s="88"/>
      <c r="P326" s="88"/>
      <c r="Q326" s="88"/>
      <c r="R326" s="88"/>
      <c r="S326" s="88"/>
      <c r="T326" s="88"/>
      <c r="U326" s="89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4" t="s">
        <v>157</v>
      </c>
      <c r="AU326" s="14" t="s">
        <v>75</v>
      </c>
    </row>
    <row r="327" s="2" customFormat="1" ht="16.5" customHeight="1">
      <c r="A327" s="35"/>
      <c r="B327" s="36"/>
      <c r="C327" s="214" t="s">
        <v>613</v>
      </c>
      <c r="D327" s="214" t="s">
        <v>163</v>
      </c>
      <c r="E327" s="215" t="s">
        <v>878</v>
      </c>
      <c r="F327" s="216" t="s">
        <v>879</v>
      </c>
      <c r="G327" s="217" t="s">
        <v>160</v>
      </c>
      <c r="H327" s="218">
        <v>1</v>
      </c>
      <c r="I327" s="219"/>
      <c r="J327" s="220">
        <f>ROUND(I327*H327,2)</f>
        <v>0</v>
      </c>
      <c r="K327" s="216" t="s">
        <v>154</v>
      </c>
      <c r="L327" s="41"/>
      <c r="M327" s="221" t="s">
        <v>1</v>
      </c>
      <c r="N327" s="222" t="s">
        <v>40</v>
      </c>
      <c r="O327" s="88"/>
      <c r="P327" s="205">
        <f>O327*H327</f>
        <v>0</v>
      </c>
      <c r="Q327" s="205">
        <v>0</v>
      </c>
      <c r="R327" s="205">
        <f>Q327*H327</f>
        <v>0</v>
      </c>
      <c r="S327" s="205">
        <v>0</v>
      </c>
      <c r="T327" s="205">
        <f>S327*H327</f>
        <v>0</v>
      </c>
      <c r="U327" s="206" t="s">
        <v>1</v>
      </c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7" t="s">
        <v>82</v>
      </c>
      <c r="AT327" s="207" t="s">
        <v>163</v>
      </c>
      <c r="AU327" s="207" t="s">
        <v>75</v>
      </c>
      <c r="AY327" s="14" t="s">
        <v>155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4" t="s">
        <v>82</v>
      </c>
      <c r="BK327" s="208">
        <f>ROUND(I327*H327,2)</f>
        <v>0</v>
      </c>
      <c r="BL327" s="14" t="s">
        <v>82</v>
      </c>
      <c r="BM327" s="207" t="s">
        <v>880</v>
      </c>
    </row>
    <row r="328" s="2" customFormat="1">
      <c r="A328" s="35"/>
      <c r="B328" s="36"/>
      <c r="C328" s="37"/>
      <c r="D328" s="209" t="s">
        <v>157</v>
      </c>
      <c r="E328" s="37"/>
      <c r="F328" s="210" t="s">
        <v>881</v>
      </c>
      <c r="G328" s="37"/>
      <c r="H328" s="37"/>
      <c r="I328" s="211"/>
      <c r="J328" s="37"/>
      <c r="K328" s="37"/>
      <c r="L328" s="41"/>
      <c r="M328" s="212"/>
      <c r="N328" s="213"/>
      <c r="O328" s="88"/>
      <c r="P328" s="88"/>
      <c r="Q328" s="88"/>
      <c r="R328" s="88"/>
      <c r="S328" s="88"/>
      <c r="T328" s="88"/>
      <c r="U328" s="89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157</v>
      </c>
      <c r="AU328" s="14" t="s">
        <v>75</v>
      </c>
    </row>
    <row r="329" s="2" customFormat="1" ht="16.5" customHeight="1">
      <c r="A329" s="35"/>
      <c r="B329" s="36"/>
      <c r="C329" s="214" t="s">
        <v>618</v>
      </c>
      <c r="D329" s="214" t="s">
        <v>163</v>
      </c>
      <c r="E329" s="215" t="s">
        <v>599</v>
      </c>
      <c r="F329" s="216" t="s">
        <v>600</v>
      </c>
      <c r="G329" s="217" t="s">
        <v>160</v>
      </c>
      <c r="H329" s="218">
        <v>2</v>
      </c>
      <c r="I329" s="219"/>
      <c r="J329" s="220">
        <f>ROUND(I329*H329,2)</f>
        <v>0</v>
      </c>
      <c r="K329" s="216" t="s">
        <v>154</v>
      </c>
      <c r="L329" s="41"/>
      <c r="M329" s="221" t="s">
        <v>1</v>
      </c>
      <c r="N329" s="222" t="s">
        <v>40</v>
      </c>
      <c r="O329" s="88"/>
      <c r="P329" s="205">
        <f>O329*H329</f>
        <v>0</v>
      </c>
      <c r="Q329" s="205">
        <v>0</v>
      </c>
      <c r="R329" s="205">
        <f>Q329*H329</f>
        <v>0</v>
      </c>
      <c r="S329" s="205">
        <v>0</v>
      </c>
      <c r="T329" s="205">
        <f>S329*H329</f>
        <v>0</v>
      </c>
      <c r="U329" s="206" t="s">
        <v>1</v>
      </c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07" t="s">
        <v>82</v>
      </c>
      <c r="AT329" s="207" t="s">
        <v>163</v>
      </c>
      <c r="AU329" s="207" t="s">
        <v>75</v>
      </c>
      <c r="AY329" s="14" t="s">
        <v>155</v>
      </c>
      <c r="BE329" s="208">
        <f>IF(N329="základní",J329,0)</f>
        <v>0</v>
      </c>
      <c r="BF329" s="208">
        <f>IF(N329="snížená",J329,0)</f>
        <v>0</v>
      </c>
      <c r="BG329" s="208">
        <f>IF(N329="zákl. přenesená",J329,0)</f>
        <v>0</v>
      </c>
      <c r="BH329" s="208">
        <f>IF(N329="sníž. přenesená",J329,0)</f>
        <v>0</v>
      </c>
      <c r="BI329" s="208">
        <f>IF(N329="nulová",J329,0)</f>
        <v>0</v>
      </c>
      <c r="BJ329" s="14" t="s">
        <v>82</v>
      </c>
      <c r="BK329" s="208">
        <f>ROUND(I329*H329,2)</f>
        <v>0</v>
      </c>
      <c r="BL329" s="14" t="s">
        <v>82</v>
      </c>
      <c r="BM329" s="207" t="s">
        <v>882</v>
      </c>
    </row>
    <row r="330" s="2" customFormat="1">
      <c r="A330" s="35"/>
      <c r="B330" s="36"/>
      <c r="C330" s="37"/>
      <c r="D330" s="209" t="s">
        <v>157</v>
      </c>
      <c r="E330" s="37"/>
      <c r="F330" s="210" t="s">
        <v>602</v>
      </c>
      <c r="G330" s="37"/>
      <c r="H330" s="37"/>
      <c r="I330" s="211"/>
      <c r="J330" s="37"/>
      <c r="K330" s="37"/>
      <c r="L330" s="41"/>
      <c r="M330" s="212"/>
      <c r="N330" s="213"/>
      <c r="O330" s="88"/>
      <c r="P330" s="88"/>
      <c r="Q330" s="88"/>
      <c r="R330" s="88"/>
      <c r="S330" s="88"/>
      <c r="T330" s="88"/>
      <c r="U330" s="89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157</v>
      </c>
      <c r="AU330" s="14" t="s">
        <v>75</v>
      </c>
    </row>
    <row r="331" s="2" customFormat="1" ht="16.5" customHeight="1">
      <c r="A331" s="35"/>
      <c r="B331" s="36"/>
      <c r="C331" s="214" t="s">
        <v>622</v>
      </c>
      <c r="D331" s="214" t="s">
        <v>163</v>
      </c>
      <c r="E331" s="215" t="s">
        <v>604</v>
      </c>
      <c r="F331" s="216" t="s">
        <v>605</v>
      </c>
      <c r="G331" s="217" t="s">
        <v>160</v>
      </c>
      <c r="H331" s="218">
        <v>1</v>
      </c>
      <c r="I331" s="219"/>
      <c r="J331" s="220">
        <f>ROUND(I331*H331,2)</f>
        <v>0</v>
      </c>
      <c r="K331" s="216" t="s">
        <v>154</v>
      </c>
      <c r="L331" s="41"/>
      <c r="M331" s="221" t="s">
        <v>1</v>
      </c>
      <c r="N331" s="222" t="s">
        <v>40</v>
      </c>
      <c r="O331" s="88"/>
      <c r="P331" s="205">
        <f>O331*H331</f>
        <v>0</v>
      </c>
      <c r="Q331" s="205">
        <v>0</v>
      </c>
      <c r="R331" s="205">
        <f>Q331*H331</f>
        <v>0</v>
      </c>
      <c r="S331" s="205">
        <v>0</v>
      </c>
      <c r="T331" s="205">
        <f>S331*H331</f>
        <v>0</v>
      </c>
      <c r="U331" s="206" t="s">
        <v>1</v>
      </c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7" t="s">
        <v>82</v>
      </c>
      <c r="AT331" s="207" t="s">
        <v>163</v>
      </c>
      <c r="AU331" s="207" t="s">
        <v>75</v>
      </c>
      <c r="AY331" s="14" t="s">
        <v>155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4" t="s">
        <v>82</v>
      </c>
      <c r="BK331" s="208">
        <f>ROUND(I331*H331,2)</f>
        <v>0</v>
      </c>
      <c r="BL331" s="14" t="s">
        <v>82</v>
      </c>
      <c r="BM331" s="207" t="s">
        <v>883</v>
      </c>
    </row>
    <row r="332" s="2" customFormat="1">
      <c r="A332" s="35"/>
      <c r="B332" s="36"/>
      <c r="C332" s="37"/>
      <c r="D332" s="209" t="s">
        <v>157</v>
      </c>
      <c r="E332" s="37"/>
      <c r="F332" s="210" t="s">
        <v>607</v>
      </c>
      <c r="G332" s="37"/>
      <c r="H332" s="37"/>
      <c r="I332" s="211"/>
      <c r="J332" s="37"/>
      <c r="K332" s="37"/>
      <c r="L332" s="41"/>
      <c r="M332" s="212"/>
      <c r="N332" s="213"/>
      <c r="O332" s="88"/>
      <c r="P332" s="88"/>
      <c r="Q332" s="88"/>
      <c r="R332" s="88"/>
      <c r="S332" s="88"/>
      <c r="T332" s="88"/>
      <c r="U332" s="89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4" t="s">
        <v>157</v>
      </c>
      <c r="AU332" s="14" t="s">
        <v>75</v>
      </c>
    </row>
    <row r="333" s="2" customFormat="1">
      <c r="A333" s="35"/>
      <c r="B333" s="36"/>
      <c r="C333" s="214" t="s">
        <v>627</v>
      </c>
      <c r="D333" s="214" t="s">
        <v>163</v>
      </c>
      <c r="E333" s="215" t="s">
        <v>609</v>
      </c>
      <c r="F333" s="216" t="s">
        <v>610</v>
      </c>
      <c r="G333" s="217" t="s">
        <v>160</v>
      </c>
      <c r="H333" s="218">
        <v>1</v>
      </c>
      <c r="I333" s="219"/>
      <c r="J333" s="220">
        <f>ROUND(I333*H333,2)</f>
        <v>0</v>
      </c>
      <c r="K333" s="216" t="s">
        <v>154</v>
      </c>
      <c r="L333" s="41"/>
      <c r="M333" s="221" t="s">
        <v>1</v>
      </c>
      <c r="N333" s="222" t="s">
        <v>40</v>
      </c>
      <c r="O333" s="88"/>
      <c r="P333" s="205">
        <f>O333*H333</f>
        <v>0</v>
      </c>
      <c r="Q333" s="205">
        <v>0</v>
      </c>
      <c r="R333" s="205">
        <f>Q333*H333</f>
        <v>0</v>
      </c>
      <c r="S333" s="205">
        <v>0</v>
      </c>
      <c r="T333" s="205">
        <f>S333*H333</f>
        <v>0</v>
      </c>
      <c r="U333" s="206" t="s">
        <v>1</v>
      </c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7" t="s">
        <v>82</v>
      </c>
      <c r="AT333" s="207" t="s">
        <v>163</v>
      </c>
      <c r="AU333" s="207" t="s">
        <v>75</v>
      </c>
      <c r="AY333" s="14" t="s">
        <v>155</v>
      </c>
      <c r="BE333" s="208">
        <f>IF(N333="základní",J333,0)</f>
        <v>0</v>
      </c>
      <c r="BF333" s="208">
        <f>IF(N333="snížená",J333,0)</f>
        <v>0</v>
      </c>
      <c r="BG333" s="208">
        <f>IF(N333="zákl. přenesená",J333,0)</f>
        <v>0</v>
      </c>
      <c r="BH333" s="208">
        <f>IF(N333="sníž. přenesená",J333,0)</f>
        <v>0</v>
      </c>
      <c r="BI333" s="208">
        <f>IF(N333="nulová",J333,0)</f>
        <v>0</v>
      </c>
      <c r="BJ333" s="14" t="s">
        <v>82</v>
      </c>
      <c r="BK333" s="208">
        <f>ROUND(I333*H333,2)</f>
        <v>0</v>
      </c>
      <c r="BL333" s="14" t="s">
        <v>82</v>
      </c>
      <c r="BM333" s="207" t="s">
        <v>884</v>
      </c>
    </row>
    <row r="334" s="2" customFormat="1">
      <c r="A334" s="35"/>
      <c r="B334" s="36"/>
      <c r="C334" s="37"/>
      <c r="D334" s="209" t="s">
        <v>157</v>
      </c>
      <c r="E334" s="37"/>
      <c r="F334" s="210" t="s">
        <v>612</v>
      </c>
      <c r="G334" s="37"/>
      <c r="H334" s="37"/>
      <c r="I334" s="211"/>
      <c r="J334" s="37"/>
      <c r="K334" s="37"/>
      <c r="L334" s="41"/>
      <c r="M334" s="212"/>
      <c r="N334" s="213"/>
      <c r="O334" s="88"/>
      <c r="P334" s="88"/>
      <c r="Q334" s="88"/>
      <c r="R334" s="88"/>
      <c r="S334" s="88"/>
      <c r="T334" s="88"/>
      <c r="U334" s="89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157</v>
      </c>
      <c r="AU334" s="14" t="s">
        <v>75</v>
      </c>
    </row>
    <row r="335" s="2" customFormat="1">
      <c r="A335" s="35"/>
      <c r="B335" s="36"/>
      <c r="C335" s="214" t="s">
        <v>632</v>
      </c>
      <c r="D335" s="214" t="s">
        <v>163</v>
      </c>
      <c r="E335" s="215" t="s">
        <v>643</v>
      </c>
      <c r="F335" s="216" t="s">
        <v>644</v>
      </c>
      <c r="G335" s="217" t="s">
        <v>160</v>
      </c>
      <c r="H335" s="218">
        <v>6</v>
      </c>
      <c r="I335" s="219"/>
      <c r="J335" s="220">
        <f>ROUND(I335*H335,2)</f>
        <v>0</v>
      </c>
      <c r="K335" s="216" t="s">
        <v>154</v>
      </c>
      <c r="L335" s="41"/>
      <c r="M335" s="221" t="s">
        <v>1</v>
      </c>
      <c r="N335" s="222" t="s">
        <v>40</v>
      </c>
      <c r="O335" s="88"/>
      <c r="P335" s="205">
        <f>O335*H335</f>
        <v>0</v>
      </c>
      <c r="Q335" s="205">
        <v>0</v>
      </c>
      <c r="R335" s="205">
        <f>Q335*H335</f>
        <v>0</v>
      </c>
      <c r="S335" s="205">
        <v>0</v>
      </c>
      <c r="T335" s="205">
        <f>S335*H335</f>
        <v>0</v>
      </c>
      <c r="U335" s="206" t="s">
        <v>1</v>
      </c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7" t="s">
        <v>82</v>
      </c>
      <c r="AT335" s="207" t="s">
        <v>163</v>
      </c>
      <c r="AU335" s="207" t="s">
        <v>75</v>
      </c>
      <c r="AY335" s="14" t="s">
        <v>155</v>
      </c>
      <c r="BE335" s="208">
        <f>IF(N335="základní",J335,0)</f>
        <v>0</v>
      </c>
      <c r="BF335" s="208">
        <f>IF(N335="snížená",J335,0)</f>
        <v>0</v>
      </c>
      <c r="BG335" s="208">
        <f>IF(N335="zákl. přenesená",J335,0)</f>
        <v>0</v>
      </c>
      <c r="BH335" s="208">
        <f>IF(N335="sníž. přenesená",J335,0)</f>
        <v>0</v>
      </c>
      <c r="BI335" s="208">
        <f>IF(N335="nulová",J335,0)</f>
        <v>0</v>
      </c>
      <c r="BJ335" s="14" t="s">
        <v>82</v>
      </c>
      <c r="BK335" s="208">
        <f>ROUND(I335*H335,2)</f>
        <v>0</v>
      </c>
      <c r="BL335" s="14" t="s">
        <v>82</v>
      </c>
      <c r="BM335" s="207" t="s">
        <v>885</v>
      </c>
    </row>
    <row r="336" s="2" customFormat="1">
      <c r="A336" s="35"/>
      <c r="B336" s="36"/>
      <c r="C336" s="37"/>
      <c r="D336" s="209" t="s">
        <v>157</v>
      </c>
      <c r="E336" s="37"/>
      <c r="F336" s="210" t="s">
        <v>646</v>
      </c>
      <c r="G336" s="37"/>
      <c r="H336" s="37"/>
      <c r="I336" s="211"/>
      <c r="J336" s="37"/>
      <c r="K336" s="37"/>
      <c r="L336" s="41"/>
      <c r="M336" s="212"/>
      <c r="N336" s="213"/>
      <c r="O336" s="88"/>
      <c r="P336" s="88"/>
      <c r="Q336" s="88"/>
      <c r="R336" s="88"/>
      <c r="S336" s="88"/>
      <c r="T336" s="88"/>
      <c r="U336" s="89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157</v>
      </c>
      <c r="AU336" s="14" t="s">
        <v>75</v>
      </c>
    </row>
    <row r="337" s="2" customFormat="1">
      <c r="A337" s="35"/>
      <c r="B337" s="36"/>
      <c r="C337" s="214" t="s">
        <v>637</v>
      </c>
      <c r="D337" s="214" t="s">
        <v>163</v>
      </c>
      <c r="E337" s="215" t="s">
        <v>648</v>
      </c>
      <c r="F337" s="216" t="s">
        <v>649</v>
      </c>
      <c r="G337" s="217" t="s">
        <v>160</v>
      </c>
      <c r="H337" s="218">
        <v>6</v>
      </c>
      <c r="I337" s="219"/>
      <c r="J337" s="220">
        <f>ROUND(I337*H337,2)</f>
        <v>0</v>
      </c>
      <c r="K337" s="216" t="s">
        <v>154</v>
      </c>
      <c r="L337" s="41"/>
      <c r="M337" s="221" t="s">
        <v>1</v>
      </c>
      <c r="N337" s="222" t="s">
        <v>40</v>
      </c>
      <c r="O337" s="88"/>
      <c r="P337" s="205">
        <f>O337*H337</f>
        <v>0</v>
      </c>
      <c r="Q337" s="205">
        <v>0</v>
      </c>
      <c r="R337" s="205">
        <f>Q337*H337</f>
        <v>0</v>
      </c>
      <c r="S337" s="205">
        <v>0</v>
      </c>
      <c r="T337" s="205">
        <f>S337*H337</f>
        <v>0</v>
      </c>
      <c r="U337" s="206" t="s">
        <v>1</v>
      </c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7" t="s">
        <v>82</v>
      </c>
      <c r="AT337" s="207" t="s">
        <v>163</v>
      </c>
      <c r="AU337" s="207" t="s">
        <v>75</v>
      </c>
      <c r="AY337" s="14" t="s">
        <v>155</v>
      </c>
      <c r="BE337" s="208">
        <f>IF(N337="základní",J337,0)</f>
        <v>0</v>
      </c>
      <c r="BF337" s="208">
        <f>IF(N337="snížená",J337,0)</f>
        <v>0</v>
      </c>
      <c r="BG337" s="208">
        <f>IF(N337="zákl. přenesená",J337,0)</f>
        <v>0</v>
      </c>
      <c r="BH337" s="208">
        <f>IF(N337="sníž. přenesená",J337,0)</f>
        <v>0</v>
      </c>
      <c r="BI337" s="208">
        <f>IF(N337="nulová",J337,0)</f>
        <v>0</v>
      </c>
      <c r="BJ337" s="14" t="s">
        <v>82</v>
      </c>
      <c r="BK337" s="208">
        <f>ROUND(I337*H337,2)</f>
        <v>0</v>
      </c>
      <c r="BL337" s="14" t="s">
        <v>82</v>
      </c>
      <c r="BM337" s="207" t="s">
        <v>886</v>
      </c>
    </row>
    <row r="338" s="2" customFormat="1">
      <c r="A338" s="35"/>
      <c r="B338" s="36"/>
      <c r="C338" s="37"/>
      <c r="D338" s="209" t="s">
        <v>157</v>
      </c>
      <c r="E338" s="37"/>
      <c r="F338" s="210" t="s">
        <v>651</v>
      </c>
      <c r="G338" s="37"/>
      <c r="H338" s="37"/>
      <c r="I338" s="211"/>
      <c r="J338" s="37"/>
      <c r="K338" s="37"/>
      <c r="L338" s="41"/>
      <c r="M338" s="224"/>
      <c r="N338" s="225"/>
      <c r="O338" s="226"/>
      <c r="P338" s="226"/>
      <c r="Q338" s="226"/>
      <c r="R338" s="226"/>
      <c r="S338" s="226"/>
      <c r="T338" s="226"/>
      <c r="U338" s="227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4" t="s">
        <v>157</v>
      </c>
      <c r="AU338" s="14" t="s">
        <v>75</v>
      </c>
    </row>
    <row r="339" s="2" customFormat="1" ht="6.96" customHeight="1">
      <c r="A339" s="35"/>
      <c r="B339" s="63"/>
      <c r="C339" s="64"/>
      <c r="D339" s="64"/>
      <c r="E339" s="64"/>
      <c r="F339" s="64"/>
      <c r="G339" s="64"/>
      <c r="H339" s="64"/>
      <c r="I339" s="64"/>
      <c r="J339" s="64"/>
      <c r="K339" s="64"/>
      <c r="L339" s="41"/>
      <c r="M339" s="35"/>
      <c r="O339" s="35"/>
      <c r="P339" s="35"/>
      <c r="Q339" s="35"/>
      <c r="R339" s="35"/>
      <c r="S339" s="35"/>
      <c r="T339" s="35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</row>
  </sheetData>
  <sheetProtection sheet="1" autoFilter="0" formatColumns="0" formatRows="0" objects="1" scenarios="1" spinCount="100000" saltValue="8UAV6XCKgPlfHMhcbzdLHDxTWBmQOnSxgv1bk72LNfDIOfF1QAM+8RB0E8354RWPOw7AT+eMoDpqMm6Y19HeMQ==" hashValue="EgB+F0IZUfHADwYlkWdI1v13fMjwCVsQ1s+mnWegF0Jy4c4FzByL8TDvcj+j3+gfFNbksXG6jnMTOVRP3WNsKw==" algorithmName="SHA-512" password="CC35"/>
  <autoFilter ref="C119:K3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101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126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zabezpečení a výstroje trati v úseku Ejpovice - Radnice (D3)</v>
      </c>
      <c r="F7" s="147"/>
      <c r="G7" s="147"/>
      <c r="H7" s="147"/>
      <c r="L7" s="17"/>
    </row>
    <row r="8" hidden="1" s="1" customFormat="1" ht="12" customHeight="1">
      <c r="B8" s="17"/>
      <c r="D8" s="147" t="s">
        <v>127</v>
      </c>
      <c r="L8" s="17"/>
    </row>
    <row r="9" hidden="1" s="2" customFormat="1" ht="16.5" customHeight="1">
      <c r="A9" s="35"/>
      <c r="B9" s="41"/>
      <c r="C9" s="35"/>
      <c r="D9" s="35"/>
      <c r="E9" s="148" t="s">
        <v>698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129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887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29. 4. 2021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ROUND((SUM(BE120:BE141)),  2)</f>
        <v>0</v>
      </c>
      <c r="G35" s="35"/>
      <c r="H35" s="35"/>
      <c r="I35" s="161">
        <v>0.20999999999999999</v>
      </c>
      <c r="J35" s="160">
        <f>ROUND(((SUM(BE120:BE141))*I35),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ROUND((SUM(BF120:BF141)),  2)</f>
        <v>0</v>
      </c>
      <c r="G36" s="35"/>
      <c r="H36" s="35"/>
      <c r="I36" s="161">
        <v>0.14999999999999999</v>
      </c>
      <c r="J36" s="160">
        <f>ROUND(((SUM(BF120:BF141))*I36),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ROUND((SUM(BG120:BG141)),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ROUND((SUM(BH120:BH141)),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ROUND((SUM(BI120:BI141)),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zabezpečení a výstroje trati v úseku Ejpovice - Radnice (D3)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127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698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129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02.2 - Zemní práce PZS km 16,006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úsek Ejpovice - Radnice</v>
      </c>
      <c r="G91" s="37"/>
      <c r="H91" s="37"/>
      <c r="I91" s="29" t="s">
        <v>22</v>
      </c>
      <c r="J91" s="76" t="str">
        <f>IF(J14="","",J14)</f>
        <v>29. 4. 2021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132</v>
      </c>
      <c r="D96" s="182"/>
      <c r="E96" s="182"/>
      <c r="F96" s="182"/>
      <c r="G96" s="182"/>
      <c r="H96" s="182"/>
      <c r="I96" s="182"/>
      <c r="J96" s="183" t="s">
        <v>133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134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135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136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Oprava zabezpečení a výstroje trati v úseku Ejpovice - Radnice (D3)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127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698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129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02.2 - Zemní práce PZS km 16,006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úsek Ejpovice - Radnice</v>
      </c>
      <c r="G114" s="37"/>
      <c r="H114" s="37"/>
      <c r="I114" s="29" t="s">
        <v>22</v>
      </c>
      <c r="J114" s="76" t="str">
        <f>IF(J14="","",J14)</f>
        <v>29. 4. 2021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137</v>
      </c>
      <c r="D119" s="188" t="s">
        <v>60</v>
      </c>
      <c r="E119" s="188" t="s">
        <v>56</v>
      </c>
      <c r="F119" s="188" t="s">
        <v>57</v>
      </c>
      <c r="G119" s="188" t="s">
        <v>138</v>
      </c>
      <c r="H119" s="188" t="s">
        <v>139</v>
      </c>
      <c r="I119" s="188" t="s">
        <v>140</v>
      </c>
      <c r="J119" s="188" t="s">
        <v>133</v>
      </c>
      <c r="K119" s="189" t="s">
        <v>141</v>
      </c>
      <c r="L119" s="190"/>
      <c r="M119" s="97" t="s">
        <v>1</v>
      </c>
      <c r="N119" s="98" t="s">
        <v>39</v>
      </c>
      <c r="O119" s="98" t="s">
        <v>142</v>
      </c>
      <c r="P119" s="98" t="s">
        <v>143</v>
      </c>
      <c r="Q119" s="98" t="s">
        <v>144</v>
      </c>
      <c r="R119" s="98" t="s">
        <v>145</v>
      </c>
      <c r="S119" s="98" t="s">
        <v>146</v>
      </c>
      <c r="T119" s="98" t="s">
        <v>147</v>
      </c>
      <c r="U119" s="99" t="s">
        <v>148</v>
      </c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149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SUM(P121:P141)</f>
        <v>0</v>
      </c>
      <c r="Q120" s="101"/>
      <c r="R120" s="193">
        <f>SUM(R121:R141)</f>
        <v>0.31517800000000001</v>
      </c>
      <c r="S120" s="101"/>
      <c r="T120" s="193">
        <f>SUM(T121:T141)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135</v>
      </c>
      <c r="BK120" s="194">
        <f>SUM(BK121:BK141)</f>
        <v>0</v>
      </c>
    </row>
    <row r="121" s="2" customFormat="1">
      <c r="A121" s="35"/>
      <c r="B121" s="36"/>
      <c r="C121" s="214" t="s">
        <v>82</v>
      </c>
      <c r="D121" s="214" t="s">
        <v>163</v>
      </c>
      <c r="E121" s="215" t="s">
        <v>658</v>
      </c>
      <c r="F121" s="216" t="s">
        <v>659</v>
      </c>
      <c r="G121" s="217" t="s">
        <v>660</v>
      </c>
      <c r="H121" s="218">
        <v>0.56000000000000005</v>
      </c>
      <c r="I121" s="219"/>
      <c r="J121" s="220">
        <f>ROUND(I121*H121,2)</f>
        <v>0</v>
      </c>
      <c r="K121" s="216" t="s">
        <v>661</v>
      </c>
      <c r="L121" s="41"/>
      <c r="M121" s="221" t="s">
        <v>1</v>
      </c>
      <c r="N121" s="222" t="s">
        <v>40</v>
      </c>
      <c r="O121" s="88"/>
      <c r="P121" s="205">
        <f>O121*H121</f>
        <v>0</v>
      </c>
      <c r="Q121" s="205">
        <v>0.0088000000000000005</v>
      </c>
      <c r="R121" s="205">
        <f>Q121*H121</f>
        <v>0.004928000000000001</v>
      </c>
      <c r="S121" s="205">
        <v>0</v>
      </c>
      <c r="T121" s="205">
        <f>S121*H121</f>
        <v>0</v>
      </c>
      <c r="U121" s="206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82</v>
      </c>
      <c r="AT121" s="207" t="s">
        <v>163</v>
      </c>
      <c r="AU121" s="207" t="s">
        <v>75</v>
      </c>
      <c r="AY121" s="14" t="s">
        <v>155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82</v>
      </c>
      <c r="BK121" s="208">
        <f>ROUND(I121*H121,2)</f>
        <v>0</v>
      </c>
      <c r="BL121" s="14" t="s">
        <v>82</v>
      </c>
      <c r="BM121" s="207" t="s">
        <v>888</v>
      </c>
    </row>
    <row r="122" s="2" customFormat="1">
      <c r="A122" s="35"/>
      <c r="B122" s="36"/>
      <c r="C122" s="37"/>
      <c r="D122" s="209" t="s">
        <v>157</v>
      </c>
      <c r="E122" s="37"/>
      <c r="F122" s="210" t="s">
        <v>663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8"/>
      <c r="U122" s="89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157</v>
      </c>
      <c r="AU122" s="14" t="s">
        <v>75</v>
      </c>
    </row>
    <row r="123" s="2" customFormat="1" ht="21.75" customHeight="1">
      <c r="A123" s="35"/>
      <c r="B123" s="36"/>
      <c r="C123" s="214" t="s">
        <v>84</v>
      </c>
      <c r="D123" s="214" t="s">
        <v>163</v>
      </c>
      <c r="E123" s="215" t="s">
        <v>664</v>
      </c>
      <c r="F123" s="216" t="s">
        <v>665</v>
      </c>
      <c r="G123" s="217" t="s">
        <v>666</v>
      </c>
      <c r="H123" s="218">
        <v>560</v>
      </c>
      <c r="I123" s="219"/>
      <c r="J123" s="220">
        <f>ROUND(I123*H123,2)</f>
        <v>0</v>
      </c>
      <c r="K123" s="216" t="s">
        <v>661</v>
      </c>
      <c r="L123" s="41"/>
      <c r="M123" s="221" t="s">
        <v>1</v>
      </c>
      <c r="N123" s="222" t="s">
        <v>40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5">
        <f>S123*H123</f>
        <v>0</v>
      </c>
      <c r="U123" s="206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82</v>
      </c>
      <c r="AT123" s="207" t="s">
        <v>163</v>
      </c>
      <c r="AU123" s="207" t="s">
        <v>75</v>
      </c>
      <c r="AY123" s="14" t="s">
        <v>155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82</v>
      </c>
      <c r="BK123" s="208">
        <f>ROUND(I123*H123,2)</f>
        <v>0</v>
      </c>
      <c r="BL123" s="14" t="s">
        <v>82</v>
      </c>
      <c r="BM123" s="207" t="s">
        <v>889</v>
      </c>
    </row>
    <row r="124" s="2" customFormat="1">
      <c r="A124" s="35"/>
      <c r="B124" s="36"/>
      <c r="C124" s="37"/>
      <c r="D124" s="209" t="s">
        <v>157</v>
      </c>
      <c r="E124" s="37"/>
      <c r="F124" s="210" t="s">
        <v>668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157</v>
      </c>
      <c r="AU124" s="14" t="s">
        <v>75</v>
      </c>
    </row>
    <row r="125" s="2" customFormat="1">
      <c r="A125" s="35"/>
      <c r="B125" s="36"/>
      <c r="C125" s="214" t="s">
        <v>189</v>
      </c>
      <c r="D125" s="214" t="s">
        <v>163</v>
      </c>
      <c r="E125" s="215" t="s">
        <v>890</v>
      </c>
      <c r="F125" s="216" t="s">
        <v>891</v>
      </c>
      <c r="G125" s="217" t="s">
        <v>666</v>
      </c>
      <c r="H125" s="218">
        <v>100</v>
      </c>
      <c r="I125" s="219"/>
      <c r="J125" s="220">
        <f>ROUND(I125*H125,2)</f>
        <v>0</v>
      </c>
      <c r="K125" s="216" t="s">
        <v>661</v>
      </c>
      <c r="L125" s="41"/>
      <c r="M125" s="221" t="s">
        <v>1</v>
      </c>
      <c r="N125" s="222" t="s">
        <v>40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5">
        <f>S125*H125</f>
        <v>0</v>
      </c>
      <c r="U125" s="206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82</v>
      </c>
      <c r="AT125" s="207" t="s">
        <v>163</v>
      </c>
      <c r="AU125" s="207" t="s">
        <v>75</v>
      </c>
      <c r="AY125" s="14" t="s">
        <v>155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82</v>
      </c>
      <c r="BK125" s="208">
        <f>ROUND(I125*H125,2)</f>
        <v>0</v>
      </c>
      <c r="BL125" s="14" t="s">
        <v>82</v>
      </c>
      <c r="BM125" s="207" t="s">
        <v>892</v>
      </c>
    </row>
    <row r="126" s="2" customFormat="1">
      <c r="A126" s="35"/>
      <c r="B126" s="36"/>
      <c r="C126" s="37"/>
      <c r="D126" s="209" t="s">
        <v>157</v>
      </c>
      <c r="E126" s="37"/>
      <c r="F126" s="210" t="s">
        <v>893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157</v>
      </c>
      <c r="AU126" s="14" t="s">
        <v>75</v>
      </c>
    </row>
    <row r="127" s="2" customFormat="1" ht="33" customHeight="1">
      <c r="A127" s="35"/>
      <c r="B127" s="36"/>
      <c r="C127" s="214" t="s">
        <v>162</v>
      </c>
      <c r="D127" s="214" t="s">
        <v>163</v>
      </c>
      <c r="E127" s="215" t="s">
        <v>669</v>
      </c>
      <c r="F127" s="216" t="s">
        <v>670</v>
      </c>
      <c r="G127" s="217" t="s">
        <v>671</v>
      </c>
      <c r="H127" s="218">
        <v>150</v>
      </c>
      <c r="I127" s="219"/>
      <c r="J127" s="220">
        <f>ROUND(I127*H127,2)</f>
        <v>0</v>
      </c>
      <c r="K127" s="216" t="s">
        <v>661</v>
      </c>
      <c r="L127" s="41"/>
      <c r="M127" s="221" t="s">
        <v>1</v>
      </c>
      <c r="N127" s="222" t="s">
        <v>40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5">
        <f>S127*H127</f>
        <v>0</v>
      </c>
      <c r="U127" s="206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82</v>
      </c>
      <c r="AT127" s="207" t="s">
        <v>163</v>
      </c>
      <c r="AU127" s="207" t="s">
        <v>75</v>
      </c>
      <c r="AY127" s="14" t="s">
        <v>155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82</v>
      </c>
      <c r="BK127" s="208">
        <f>ROUND(I127*H127,2)</f>
        <v>0</v>
      </c>
      <c r="BL127" s="14" t="s">
        <v>82</v>
      </c>
      <c r="BM127" s="207" t="s">
        <v>894</v>
      </c>
    </row>
    <row r="128" s="2" customFormat="1">
      <c r="A128" s="35"/>
      <c r="B128" s="36"/>
      <c r="C128" s="37"/>
      <c r="D128" s="209" t="s">
        <v>157</v>
      </c>
      <c r="E128" s="37"/>
      <c r="F128" s="210" t="s">
        <v>673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157</v>
      </c>
      <c r="AU128" s="14" t="s">
        <v>75</v>
      </c>
    </row>
    <row r="129" s="2" customFormat="1" ht="33" customHeight="1">
      <c r="A129" s="35"/>
      <c r="B129" s="36"/>
      <c r="C129" s="214" t="s">
        <v>168</v>
      </c>
      <c r="D129" s="214" t="s">
        <v>163</v>
      </c>
      <c r="E129" s="215" t="s">
        <v>674</v>
      </c>
      <c r="F129" s="216" t="s">
        <v>675</v>
      </c>
      <c r="G129" s="217" t="s">
        <v>671</v>
      </c>
      <c r="H129" s="218">
        <v>15</v>
      </c>
      <c r="I129" s="219"/>
      <c r="J129" s="220">
        <f>ROUND(I129*H129,2)</f>
        <v>0</v>
      </c>
      <c r="K129" s="216" t="s">
        <v>661</v>
      </c>
      <c r="L129" s="41"/>
      <c r="M129" s="221" t="s">
        <v>1</v>
      </c>
      <c r="N129" s="222" t="s">
        <v>40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5">
        <f>S129*H129</f>
        <v>0</v>
      </c>
      <c r="U129" s="206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82</v>
      </c>
      <c r="AT129" s="207" t="s">
        <v>163</v>
      </c>
      <c r="AU129" s="207" t="s">
        <v>75</v>
      </c>
      <c r="AY129" s="14" t="s">
        <v>155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82</v>
      </c>
      <c r="BK129" s="208">
        <f>ROUND(I129*H129,2)</f>
        <v>0</v>
      </c>
      <c r="BL129" s="14" t="s">
        <v>82</v>
      </c>
      <c r="BM129" s="207" t="s">
        <v>895</v>
      </c>
    </row>
    <row r="130" s="2" customFormat="1">
      <c r="A130" s="35"/>
      <c r="B130" s="36"/>
      <c r="C130" s="37"/>
      <c r="D130" s="209" t="s">
        <v>157</v>
      </c>
      <c r="E130" s="37"/>
      <c r="F130" s="210" t="s">
        <v>677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157</v>
      </c>
      <c r="AU130" s="14" t="s">
        <v>75</v>
      </c>
    </row>
    <row r="131" s="2" customFormat="1">
      <c r="A131" s="35"/>
      <c r="B131" s="36"/>
      <c r="C131" s="214" t="s">
        <v>172</v>
      </c>
      <c r="D131" s="214" t="s">
        <v>163</v>
      </c>
      <c r="E131" s="215" t="s">
        <v>678</v>
      </c>
      <c r="F131" s="216" t="s">
        <v>679</v>
      </c>
      <c r="G131" s="217" t="s">
        <v>671</v>
      </c>
      <c r="H131" s="218">
        <v>10</v>
      </c>
      <c r="I131" s="219"/>
      <c r="J131" s="220">
        <f>ROUND(I131*H131,2)</f>
        <v>0</v>
      </c>
      <c r="K131" s="216" t="s">
        <v>661</v>
      </c>
      <c r="L131" s="41"/>
      <c r="M131" s="221" t="s">
        <v>1</v>
      </c>
      <c r="N131" s="222" t="s">
        <v>40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5">
        <f>S131*H131</f>
        <v>0</v>
      </c>
      <c r="U131" s="206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82</v>
      </c>
      <c r="AT131" s="207" t="s">
        <v>163</v>
      </c>
      <c r="AU131" s="207" t="s">
        <v>75</v>
      </c>
      <c r="AY131" s="14" t="s">
        <v>155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82</v>
      </c>
      <c r="BK131" s="208">
        <f>ROUND(I131*H131,2)</f>
        <v>0</v>
      </c>
      <c r="BL131" s="14" t="s">
        <v>82</v>
      </c>
      <c r="BM131" s="207" t="s">
        <v>896</v>
      </c>
    </row>
    <row r="132" s="2" customFormat="1">
      <c r="A132" s="35"/>
      <c r="B132" s="36"/>
      <c r="C132" s="37"/>
      <c r="D132" s="209" t="s">
        <v>157</v>
      </c>
      <c r="E132" s="37"/>
      <c r="F132" s="210" t="s">
        <v>681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157</v>
      </c>
      <c r="AU132" s="14" t="s">
        <v>75</v>
      </c>
    </row>
    <row r="133" s="2" customFormat="1">
      <c r="A133" s="35"/>
      <c r="B133" s="36"/>
      <c r="C133" s="214" t="s">
        <v>176</v>
      </c>
      <c r="D133" s="214" t="s">
        <v>163</v>
      </c>
      <c r="E133" s="215" t="s">
        <v>682</v>
      </c>
      <c r="F133" s="216" t="s">
        <v>683</v>
      </c>
      <c r="G133" s="217" t="s">
        <v>304</v>
      </c>
      <c r="H133" s="218">
        <v>560</v>
      </c>
      <c r="I133" s="219"/>
      <c r="J133" s="220">
        <f>ROUND(I133*H133,2)</f>
        <v>0</v>
      </c>
      <c r="K133" s="216" t="s">
        <v>661</v>
      </c>
      <c r="L133" s="41"/>
      <c r="M133" s="221" t="s">
        <v>1</v>
      </c>
      <c r="N133" s="222" t="s">
        <v>40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5">
        <f>S133*H133</f>
        <v>0</v>
      </c>
      <c r="U133" s="206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82</v>
      </c>
      <c r="AT133" s="207" t="s">
        <v>163</v>
      </c>
      <c r="AU133" s="207" t="s">
        <v>75</v>
      </c>
      <c r="AY133" s="14" t="s">
        <v>155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82</v>
      </c>
      <c r="BK133" s="208">
        <f>ROUND(I133*H133,2)</f>
        <v>0</v>
      </c>
      <c r="BL133" s="14" t="s">
        <v>82</v>
      </c>
      <c r="BM133" s="207" t="s">
        <v>897</v>
      </c>
    </row>
    <row r="134" s="2" customFormat="1">
      <c r="A134" s="35"/>
      <c r="B134" s="36"/>
      <c r="C134" s="37"/>
      <c r="D134" s="209" t="s">
        <v>157</v>
      </c>
      <c r="E134" s="37"/>
      <c r="F134" s="210" t="s">
        <v>685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157</v>
      </c>
      <c r="AU134" s="14" t="s">
        <v>75</v>
      </c>
    </row>
    <row r="135" s="2" customFormat="1">
      <c r="A135" s="35"/>
      <c r="B135" s="36"/>
      <c r="C135" s="214" t="s">
        <v>180</v>
      </c>
      <c r="D135" s="214" t="s">
        <v>163</v>
      </c>
      <c r="E135" s="215" t="s">
        <v>686</v>
      </c>
      <c r="F135" s="216" t="s">
        <v>687</v>
      </c>
      <c r="G135" s="217" t="s">
        <v>304</v>
      </c>
      <c r="H135" s="218">
        <v>25</v>
      </c>
      <c r="I135" s="219"/>
      <c r="J135" s="220">
        <f>ROUND(I135*H135,2)</f>
        <v>0</v>
      </c>
      <c r="K135" s="216" t="s">
        <v>661</v>
      </c>
      <c r="L135" s="41"/>
      <c r="M135" s="221" t="s">
        <v>1</v>
      </c>
      <c r="N135" s="222" t="s">
        <v>40</v>
      </c>
      <c r="O135" s="88"/>
      <c r="P135" s="205">
        <f>O135*H135</f>
        <v>0</v>
      </c>
      <c r="Q135" s="205">
        <v>0.0036600000000000001</v>
      </c>
      <c r="R135" s="205">
        <f>Q135*H135</f>
        <v>0.091499999999999998</v>
      </c>
      <c r="S135" s="205">
        <v>0</v>
      </c>
      <c r="T135" s="205">
        <f>S135*H135</f>
        <v>0</v>
      </c>
      <c r="U135" s="206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82</v>
      </c>
      <c r="AT135" s="207" t="s">
        <v>163</v>
      </c>
      <c r="AU135" s="207" t="s">
        <v>75</v>
      </c>
      <c r="AY135" s="14" t="s">
        <v>155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82</v>
      </c>
      <c r="BK135" s="208">
        <f>ROUND(I135*H135,2)</f>
        <v>0</v>
      </c>
      <c r="BL135" s="14" t="s">
        <v>82</v>
      </c>
      <c r="BM135" s="207" t="s">
        <v>898</v>
      </c>
    </row>
    <row r="136" s="2" customFormat="1">
      <c r="A136" s="35"/>
      <c r="B136" s="36"/>
      <c r="C136" s="37"/>
      <c r="D136" s="209" t="s">
        <v>157</v>
      </c>
      <c r="E136" s="37"/>
      <c r="F136" s="210" t="s">
        <v>689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157</v>
      </c>
      <c r="AU136" s="14" t="s">
        <v>75</v>
      </c>
    </row>
    <row r="137" s="2" customFormat="1" ht="21.75" customHeight="1">
      <c r="A137" s="35"/>
      <c r="B137" s="36"/>
      <c r="C137" s="195" t="s">
        <v>185</v>
      </c>
      <c r="D137" s="195" t="s">
        <v>150</v>
      </c>
      <c r="E137" s="196" t="s">
        <v>690</v>
      </c>
      <c r="F137" s="197" t="s">
        <v>691</v>
      </c>
      <c r="G137" s="198" t="s">
        <v>304</v>
      </c>
      <c r="H137" s="199">
        <v>25</v>
      </c>
      <c r="I137" s="200"/>
      <c r="J137" s="201">
        <f>ROUND(I137*H137,2)</f>
        <v>0</v>
      </c>
      <c r="K137" s="197" t="s">
        <v>661</v>
      </c>
      <c r="L137" s="202"/>
      <c r="M137" s="203" t="s">
        <v>1</v>
      </c>
      <c r="N137" s="204" t="s">
        <v>40</v>
      </c>
      <c r="O137" s="88"/>
      <c r="P137" s="205">
        <f>O137*H137</f>
        <v>0</v>
      </c>
      <c r="Q137" s="205">
        <v>0.0087500000000000008</v>
      </c>
      <c r="R137" s="205">
        <f>Q137*H137</f>
        <v>0.21875000000000003</v>
      </c>
      <c r="S137" s="205">
        <v>0</v>
      </c>
      <c r="T137" s="205">
        <f>S137*H137</f>
        <v>0</v>
      </c>
      <c r="U137" s="206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183</v>
      </c>
      <c r="AT137" s="207" t="s">
        <v>150</v>
      </c>
      <c r="AU137" s="207" t="s">
        <v>75</v>
      </c>
      <c r="AY137" s="14" t="s">
        <v>155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82</v>
      </c>
      <c r="BK137" s="208">
        <f>ROUND(I137*H137,2)</f>
        <v>0</v>
      </c>
      <c r="BL137" s="14" t="s">
        <v>183</v>
      </c>
      <c r="BM137" s="207" t="s">
        <v>899</v>
      </c>
    </row>
    <row r="138" s="2" customFormat="1">
      <c r="A138" s="35"/>
      <c r="B138" s="36"/>
      <c r="C138" s="37"/>
      <c r="D138" s="209" t="s">
        <v>157</v>
      </c>
      <c r="E138" s="37"/>
      <c r="F138" s="210" t="s">
        <v>691</v>
      </c>
      <c r="G138" s="37"/>
      <c r="H138" s="37"/>
      <c r="I138" s="211"/>
      <c r="J138" s="37"/>
      <c r="K138" s="37"/>
      <c r="L138" s="41"/>
      <c r="M138" s="212"/>
      <c r="N138" s="213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157</v>
      </c>
      <c r="AU138" s="14" t="s">
        <v>75</v>
      </c>
    </row>
    <row r="139" s="2" customFormat="1" ht="16.5" customHeight="1">
      <c r="A139" s="35"/>
      <c r="B139" s="36"/>
      <c r="C139" s="214" t="s">
        <v>193</v>
      </c>
      <c r="D139" s="214" t="s">
        <v>163</v>
      </c>
      <c r="E139" s="215" t="s">
        <v>693</v>
      </c>
      <c r="F139" s="216" t="s">
        <v>694</v>
      </c>
      <c r="G139" s="217" t="s">
        <v>230</v>
      </c>
      <c r="H139" s="218">
        <v>15</v>
      </c>
      <c r="I139" s="219"/>
      <c r="J139" s="220">
        <f>ROUND(I139*H139,2)</f>
        <v>0</v>
      </c>
      <c r="K139" s="216" t="s">
        <v>661</v>
      </c>
      <c r="L139" s="41"/>
      <c r="M139" s="221" t="s">
        <v>1</v>
      </c>
      <c r="N139" s="222" t="s">
        <v>40</v>
      </c>
      <c r="O139" s="88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5">
        <f>S139*H139</f>
        <v>0</v>
      </c>
      <c r="U139" s="206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82</v>
      </c>
      <c r="AT139" s="207" t="s">
        <v>163</v>
      </c>
      <c r="AU139" s="207" t="s">
        <v>75</v>
      </c>
      <c r="AY139" s="14" t="s">
        <v>155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82</v>
      </c>
      <c r="BK139" s="208">
        <f>ROUND(I139*H139,2)</f>
        <v>0</v>
      </c>
      <c r="BL139" s="14" t="s">
        <v>82</v>
      </c>
      <c r="BM139" s="207" t="s">
        <v>900</v>
      </c>
    </row>
    <row r="140" s="2" customFormat="1">
      <c r="A140" s="35"/>
      <c r="B140" s="36"/>
      <c r="C140" s="37"/>
      <c r="D140" s="209" t="s">
        <v>157</v>
      </c>
      <c r="E140" s="37"/>
      <c r="F140" s="210" t="s">
        <v>696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157</v>
      </c>
      <c r="AU140" s="14" t="s">
        <v>75</v>
      </c>
    </row>
    <row r="141" s="2" customFormat="1">
      <c r="A141" s="35"/>
      <c r="B141" s="36"/>
      <c r="C141" s="37"/>
      <c r="D141" s="209" t="s">
        <v>245</v>
      </c>
      <c r="E141" s="37"/>
      <c r="F141" s="223" t="s">
        <v>697</v>
      </c>
      <c r="G141" s="37"/>
      <c r="H141" s="37"/>
      <c r="I141" s="211"/>
      <c r="J141" s="37"/>
      <c r="K141" s="37"/>
      <c r="L141" s="41"/>
      <c r="M141" s="224"/>
      <c r="N141" s="225"/>
      <c r="O141" s="226"/>
      <c r="P141" s="226"/>
      <c r="Q141" s="226"/>
      <c r="R141" s="226"/>
      <c r="S141" s="226"/>
      <c r="T141" s="226"/>
      <c r="U141" s="227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245</v>
      </c>
      <c r="AU141" s="14" t="s">
        <v>75</v>
      </c>
    </row>
    <row r="142" s="2" customFormat="1" ht="6.96" customHeight="1">
      <c r="A142" s="35"/>
      <c r="B142" s="63"/>
      <c r="C142" s="64"/>
      <c r="D142" s="64"/>
      <c r="E142" s="64"/>
      <c r="F142" s="64"/>
      <c r="G142" s="64"/>
      <c r="H142" s="64"/>
      <c r="I142" s="64"/>
      <c r="J142" s="64"/>
      <c r="K142" s="64"/>
      <c r="L142" s="41"/>
      <c r="M142" s="35"/>
      <c r="O142" s="35"/>
      <c r="P142" s="35"/>
      <c r="Q142" s="35"/>
      <c r="R142" s="35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</sheetData>
  <sheetProtection sheet="1" autoFilter="0" formatColumns="0" formatRows="0" objects="1" scenarios="1" spinCount="100000" saltValue="7TMIJzMB04dIXz4CBdfowsJzOFF87+BJIQ7LvLQfkETcYv/QGA92fAhxCiysh/op3B9790CuRk/eLavyCE8NtQ==" hashValue="MyHDgm7OXWgs3m/lCVPBhvaqsPmrO3BCWOrmAvrEQ7ymcFutD5DGH3eIUBgLgnc8soj9nGrd2MEyp2Ajxethqw==" algorithmName="SHA-512" password="CC35"/>
  <autoFilter ref="C119:K14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107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126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zabezpečení a výstroje trati v úseku Ejpovice - Radnice (D3)</v>
      </c>
      <c r="F7" s="147"/>
      <c r="G7" s="147"/>
      <c r="H7" s="147"/>
      <c r="L7" s="17"/>
    </row>
    <row r="8" hidden="1" s="1" customFormat="1" ht="12" customHeight="1">
      <c r="B8" s="17"/>
      <c r="D8" s="147" t="s">
        <v>127</v>
      </c>
      <c r="L8" s="17"/>
    </row>
    <row r="9" hidden="1" s="2" customFormat="1" ht="16.5" customHeight="1">
      <c r="A9" s="35"/>
      <c r="B9" s="41"/>
      <c r="C9" s="35"/>
      <c r="D9" s="35"/>
      <c r="E9" s="148" t="s">
        <v>901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129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902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29. 4. 2021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ROUND((SUM(BE120:BE228)),  2)</f>
        <v>0</v>
      </c>
      <c r="G35" s="35"/>
      <c r="H35" s="35"/>
      <c r="I35" s="161">
        <v>0.20999999999999999</v>
      </c>
      <c r="J35" s="160">
        <f>ROUND(((SUM(BE120:BE228))*I35),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ROUND((SUM(BF120:BF228)),  2)</f>
        <v>0</v>
      </c>
      <c r="G36" s="35"/>
      <c r="H36" s="35"/>
      <c r="I36" s="161">
        <v>0.14999999999999999</v>
      </c>
      <c r="J36" s="160">
        <f>ROUND(((SUM(BF120:BF228))*I36),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ROUND((SUM(BG120:BG228)),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ROUND((SUM(BH120:BH228)),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ROUND((SUM(BI120:BI228)),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zabezpečení a výstroje trati v úseku Ejpovice - Radnice (D3)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127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901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129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03.1 - Oprava kabelizace - zabezpečovací zařízení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úsek Ejpovice - Radnice</v>
      </c>
      <c r="G91" s="37"/>
      <c r="H91" s="37"/>
      <c r="I91" s="29" t="s">
        <v>22</v>
      </c>
      <c r="J91" s="76" t="str">
        <f>IF(J14="","",J14)</f>
        <v>29. 4. 2021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132</v>
      </c>
      <c r="D96" s="182"/>
      <c r="E96" s="182"/>
      <c r="F96" s="182"/>
      <c r="G96" s="182"/>
      <c r="H96" s="182"/>
      <c r="I96" s="182"/>
      <c r="J96" s="183" t="s">
        <v>133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134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135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136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Oprava zabezpečení a výstroje trati v úseku Ejpovice - Radnice (D3)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127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901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129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03.1 - Oprava kabelizace - zabezpečovací zařízení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úsek Ejpovice - Radnice</v>
      </c>
      <c r="G114" s="37"/>
      <c r="H114" s="37"/>
      <c r="I114" s="29" t="s">
        <v>22</v>
      </c>
      <c r="J114" s="76" t="str">
        <f>IF(J14="","",J14)</f>
        <v>29. 4. 2021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137</v>
      </c>
      <c r="D119" s="188" t="s">
        <v>60</v>
      </c>
      <c r="E119" s="188" t="s">
        <v>56</v>
      </c>
      <c r="F119" s="188" t="s">
        <v>57</v>
      </c>
      <c r="G119" s="188" t="s">
        <v>138</v>
      </c>
      <c r="H119" s="188" t="s">
        <v>139</v>
      </c>
      <c r="I119" s="188" t="s">
        <v>140</v>
      </c>
      <c r="J119" s="188" t="s">
        <v>133</v>
      </c>
      <c r="K119" s="189" t="s">
        <v>141</v>
      </c>
      <c r="L119" s="190"/>
      <c r="M119" s="97" t="s">
        <v>1</v>
      </c>
      <c r="N119" s="98" t="s">
        <v>39</v>
      </c>
      <c r="O119" s="98" t="s">
        <v>142</v>
      </c>
      <c r="P119" s="98" t="s">
        <v>143</v>
      </c>
      <c r="Q119" s="98" t="s">
        <v>144</v>
      </c>
      <c r="R119" s="98" t="s">
        <v>145</v>
      </c>
      <c r="S119" s="98" t="s">
        <v>146</v>
      </c>
      <c r="T119" s="98" t="s">
        <v>147</v>
      </c>
      <c r="U119" s="99" t="s">
        <v>148</v>
      </c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149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SUM(P121:P228)</f>
        <v>0</v>
      </c>
      <c r="Q120" s="101"/>
      <c r="R120" s="193">
        <f>SUM(R121:R228)</f>
        <v>0</v>
      </c>
      <c r="S120" s="101"/>
      <c r="T120" s="193">
        <f>SUM(T121:T228)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135</v>
      </c>
      <c r="BK120" s="194">
        <f>SUM(BK121:BK228)</f>
        <v>0</v>
      </c>
    </row>
    <row r="121" s="2" customFormat="1">
      <c r="A121" s="35"/>
      <c r="B121" s="36"/>
      <c r="C121" s="195" t="s">
        <v>82</v>
      </c>
      <c r="D121" s="195" t="s">
        <v>150</v>
      </c>
      <c r="E121" s="196" t="s">
        <v>903</v>
      </c>
      <c r="F121" s="197" t="s">
        <v>904</v>
      </c>
      <c r="G121" s="198" t="s">
        <v>304</v>
      </c>
      <c r="H121" s="199">
        <v>12800</v>
      </c>
      <c r="I121" s="200"/>
      <c r="J121" s="201">
        <f>ROUND(I121*H121,2)</f>
        <v>0</v>
      </c>
      <c r="K121" s="197" t="s">
        <v>154</v>
      </c>
      <c r="L121" s="202"/>
      <c r="M121" s="203" t="s">
        <v>1</v>
      </c>
      <c r="N121" s="204" t="s">
        <v>40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5">
        <f>S121*H121</f>
        <v>0</v>
      </c>
      <c r="U121" s="206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84</v>
      </c>
      <c r="AT121" s="207" t="s">
        <v>150</v>
      </c>
      <c r="AU121" s="207" t="s">
        <v>75</v>
      </c>
      <c r="AY121" s="14" t="s">
        <v>155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82</v>
      </c>
      <c r="BK121" s="208">
        <f>ROUND(I121*H121,2)</f>
        <v>0</v>
      </c>
      <c r="BL121" s="14" t="s">
        <v>82</v>
      </c>
      <c r="BM121" s="207" t="s">
        <v>905</v>
      </c>
    </row>
    <row r="122" s="2" customFormat="1">
      <c r="A122" s="35"/>
      <c r="B122" s="36"/>
      <c r="C122" s="37"/>
      <c r="D122" s="209" t="s">
        <v>157</v>
      </c>
      <c r="E122" s="37"/>
      <c r="F122" s="210" t="s">
        <v>904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8"/>
      <c r="U122" s="89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157</v>
      </c>
      <c r="AU122" s="14" t="s">
        <v>75</v>
      </c>
    </row>
    <row r="123" s="2" customFormat="1">
      <c r="A123" s="35"/>
      <c r="B123" s="36"/>
      <c r="C123" s="195" t="s">
        <v>84</v>
      </c>
      <c r="D123" s="195" t="s">
        <v>150</v>
      </c>
      <c r="E123" s="196" t="s">
        <v>906</v>
      </c>
      <c r="F123" s="197" t="s">
        <v>907</v>
      </c>
      <c r="G123" s="198" t="s">
        <v>304</v>
      </c>
      <c r="H123" s="199">
        <v>4000</v>
      </c>
      <c r="I123" s="200"/>
      <c r="J123" s="201">
        <f>ROUND(I123*H123,2)</f>
        <v>0</v>
      </c>
      <c r="K123" s="197" t="s">
        <v>154</v>
      </c>
      <c r="L123" s="202"/>
      <c r="M123" s="203" t="s">
        <v>1</v>
      </c>
      <c r="N123" s="204" t="s">
        <v>40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5">
        <f>S123*H123</f>
        <v>0</v>
      </c>
      <c r="U123" s="206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84</v>
      </c>
      <c r="AT123" s="207" t="s">
        <v>150</v>
      </c>
      <c r="AU123" s="207" t="s">
        <v>75</v>
      </c>
      <c r="AY123" s="14" t="s">
        <v>155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82</v>
      </c>
      <c r="BK123" s="208">
        <f>ROUND(I123*H123,2)</f>
        <v>0</v>
      </c>
      <c r="BL123" s="14" t="s">
        <v>82</v>
      </c>
      <c r="BM123" s="207" t="s">
        <v>908</v>
      </c>
    </row>
    <row r="124" s="2" customFormat="1">
      <c r="A124" s="35"/>
      <c r="B124" s="36"/>
      <c r="C124" s="37"/>
      <c r="D124" s="209" t="s">
        <v>157</v>
      </c>
      <c r="E124" s="37"/>
      <c r="F124" s="210" t="s">
        <v>907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157</v>
      </c>
      <c r="AU124" s="14" t="s">
        <v>75</v>
      </c>
    </row>
    <row r="125" s="2" customFormat="1" ht="33" customHeight="1">
      <c r="A125" s="35"/>
      <c r="B125" s="36"/>
      <c r="C125" s="195" t="s">
        <v>162</v>
      </c>
      <c r="D125" s="195" t="s">
        <v>150</v>
      </c>
      <c r="E125" s="196" t="s">
        <v>363</v>
      </c>
      <c r="F125" s="197" t="s">
        <v>364</v>
      </c>
      <c r="G125" s="198" t="s">
        <v>304</v>
      </c>
      <c r="H125" s="199">
        <v>2400</v>
      </c>
      <c r="I125" s="200"/>
      <c r="J125" s="201">
        <f>ROUND(I125*H125,2)</f>
        <v>0</v>
      </c>
      <c r="K125" s="197" t="s">
        <v>154</v>
      </c>
      <c r="L125" s="202"/>
      <c r="M125" s="203" t="s">
        <v>1</v>
      </c>
      <c r="N125" s="204" t="s">
        <v>40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5">
        <f>S125*H125</f>
        <v>0</v>
      </c>
      <c r="U125" s="206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84</v>
      </c>
      <c r="AT125" s="207" t="s">
        <v>150</v>
      </c>
      <c r="AU125" s="207" t="s">
        <v>75</v>
      </c>
      <c r="AY125" s="14" t="s">
        <v>155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82</v>
      </c>
      <c r="BK125" s="208">
        <f>ROUND(I125*H125,2)</f>
        <v>0</v>
      </c>
      <c r="BL125" s="14" t="s">
        <v>82</v>
      </c>
      <c r="BM125" s="207" t="s">
        <v>909</v>
      </c>
    </row>
    <row r="126" s="2" customFormat="1">
      <c r="A126" s="35"/>
      <c r="B126" s="36"/>
      <c r="C126" s="37"/>
      <c r="D126" s="209" t="s">
        <v>157</v>
      </c>
      <c r="E126" s="37"/>
      <c r="F126" s="210" t="s">
        <v>364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157</v>
      </c>
      <c r="AU126" s="14" t="s">
        <v>75</v>
      </c>
    </row>
    <row r="127" s="2" customFormat="1" ht="33" customHeight="1">
      <c r="A127" s="35"/>
      <c r="B127" s="36"/>
      <c r="C127" s="195" t="s">
        <v>168</v>
      </c>
      <c r="D127" s="195" t="s">
        <v>150</v>
      </c>
      <c r="E127" s="196" t="s">
        <v>371</v>
      </c>
      <c r="F127" s="197" t="s">
        <v>372</v>
      </c>
      <c r="G127" s="198" t="s">
        <v>304</v>
      </c>
      <c r="H127" s="199">
        <v>2400</v>
      </c>
      <c r="I127" s="200"/>
      <c r="J127" s="201">
        <f>ROUND(I127*H127,2)</f>
        <v>0</v>
      </c>
      <c r="K127" s="197" t="s">
        <v>154</v>
      </c>
      <c r="L127" s="202"/>
      <c r="M127" s="203" t="s">
        <v>1</v>
      </c>
      <c r="N127" s="204" t="s">
        <v>40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5">
        <f>S127*H127</f>
        <v>0</v>
      </c>
      <c r="U127" s="206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84</v>
      </c>
      <c r="AT127" s="207" t="s">
        <v>150</v>
      </c>
      <c r="AU127" s="207" t="s">
        <v>75</v>
      </c>
      <c r="AY127" s="14" t="s">
        <v>155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82</v>
      </c>
      <c r="BK127" s="208">
        <f>ROUND(I127*H127,2)</f>
        <v>0</v>
      </c>
      <c r="BL127" s="14" t="s">
        <v>82</v>
      </c>
      <c r="BM127" s="207" t="s">
        <v>910</v>
      </c>
    </row>
    <row r="128" s="2" customFormat="1">
      <c r="A128" s="35"/>
      <c r="B128" s="36"/>
      <c r="C128" s="37"/>
      <c r="D128" s="209" t="s">
        <v>157</v>
      </c>
      <c r="E128" s="37"/>
      <c r="F128" s="210" t="s">
        <v>372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157</v>
      </c>
      <c r="AU128" s="14" t="s">
        <v>75</v>
      </c>
    </row>
    <row r="129" s="2" customFormat="1" ht="33" customHeight="1">
      <c r="A129" s="35"/>
      <c r="B129" s="36"/>
      <c r="C129" s="195" t="s">
        <v>172</v>
      </c>
      <c r="D129" s="195" t="s">
        <v>150</v>
      </c>
      <c r="E129" s="196" t="s">
        <v>911</v>
      </c>
      <c r="F129" s="197" t="s">
        <v>912</v>
      </c>
      <c r="G129" s="198" t="s">
        <v>304</v>
      </c>
      <c r="H129" s="199">
        <v>2000</v>
      </c>
      <c r="I129" s="200"/>
      <c r="J129" s="201">
        <f>ROUND(I129*H129,2)</f>
        <v>0</v>
      </c>
      <c r="K129" s="197" t="s">
        <v>154</v>
      </c>
      <c r="L129" s="202"/>
      <c r="M129" s="203" t="s">
        <v>1</v>
      </c>
      <c r="N129" s="204" t="s">
        <v>40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5">
        <f>S129*H129</f>
        <v>0</v>
      </c>
      <c r="U129" s="206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84</v>
      </c>
      <c r="AT129" s="207" t="s">
        <v>150</v>
      </c>
      <c r="AU129" s="207" t="s">
        <v>75</v>
      </c>
      <c r="AY129" s="14" t="s">
        <v>155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82</v>
      </c>
      <c r="BK129" s="208">
        <f>ROUND(I129*H129,2)</f>
        <v>0</v>
      </c>
      <c r="BL129" s="14" t="s">
        <v>82</v>
      </c>
      <c r="BM129" s="207" t="s">
        <v>913</v>
      </c>
    </row>
    <row r="130" s="2" customFormat="1">
      <c r="A130" s="35"/>
      <c r="B130" s="36"/>
      <c r="C130" s="37"/>
      <c r="D130" s="209" t="s">
        <v>157</v>
      </c>
      <c r="E130" s="37"/>
      <c r="F130" s="210" t="s">
        <v>912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157</v>
      </c>
      <c r="AU130" s="14" t="s">
        <v>75</v>
      </c>
    </row>
    <row r="131" s="2" customFormat="1">
      <c r="A131" s="35"/>
      <c r="B131" s="36"/>
      <c r="C131" s="195" t="s">
        <v>402</v>
      </c>
      <c r="D131" s="195" t="s">
        <v>150</v>
      </c>
      <c r="E131" s="196" t="s">
        <v>914</v>
      </c>
      <c r="F131" s="197" t="s">
        <v>915</v>
      </c>
      <c r="G131" s="198" t="s">
        <v>304</v>
      </c>
      <c r="H131" s="199">
        <v>640</v>
      </c>
      <c r="I131" s="200"/>
      <c r="J131" s="201">
        <f>ROUND(I131*H131,2)</f>
        <v>0</v>
      </c>
      <c r="K131" s="197" t="s">
        <v>154</v>
      </c>
      <c r="L131" s="202"/>
      <c r="M131" s="203" t="s">
        <v>1</v>
      </c>
      <c r="N131" s="204" t="s">
        <v>40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5">
        <f>S131*H131</f>
        <v>0</v>
      </c>
      <c r="U131" s="206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84</v>
      </c>
      <c r="AT131" s="207" t="s">
        <v>150</v>
      </c>
      <c r="AU131" s="207" t="s">
        <v>75</v>
      </c>
      <c r="AY131" s="14" t="s">
        <v>155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82</v>
      </c>
      <c r="BK131" s="208">
        <f>ROUND(I131*H131,2)</f>
        <v>0</v>
      </c>
      <c r="BL131" s="14" t="s">
        <v>82</v>
      </c>
      <c r="BM131" s="207" t="s">
        <v>916</v>
      </c>
    </row>
    <row r="132" s="2" customFormat="1">
      <c r="A132" s="35"/>
      <c r="B132" s="36"/>
      <c r="C132" s="37"/>
      <c r="D132" s="209" t="s">
        <v>157</v>
      </c>
      <c r="E132" s="37"/>
      <c r="F132" s="210" t="s">
        <v>915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157</v>
      </c>
      <c r="AU132" s="14" t="s">
        <v>75</v>
      </c>
    </row>
    <row r="133" s="2" customFormat="1">
      <c r="A133" s="35"/>
      <c r="B133" s="36"/>
      <c r="C133" s="37"/>
      <c r="D133" s="209" t="s">
        <v>245</v>
      </c>
      <c r="E133" s="37"/>
      <c r="F133" s="223" t="s">
        <v>917</v>
      </c>
      <c r="G133" s="37"/>
      <c r="H133" s="37"/>
      <c r="I133" s="211"/>
      <c r="J133" s="37"/>
      <c r="K133" s="37"/>
      <c r="L133" s="41"/>
      <c r="M133" s="212"/>
      <c r="N133" s="213"/>
      <c r="O133" s="88"/>
      <c r="P133" s="88"/>
      <c r="Q133" s="88"/>
      <c r="R133" s="88"/>
      <c r="S133" s="88"/>
      <c r="T133" s="88"/>
      <c r="U133" s="89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245</v>
      </c>
      <c r="AU133" s="14" t="s">
        <v>75</v>
      </c>
    </row>
    <row r="134" s="2" customFormat="1">
      <c r="A134" s="35"/>
      <c r="B134" s="36"/>
      <c r="C134" s="195" t="s">
        <v>176</v>
      </c>
      <c r="D134" s="195" t="s">
        <v>150</v>
      </c>
      <c r="E134" s="196" t="s">
        <v>918</v>
      </c>
      <c r="F134" s="197" t="s">
        <v>919</v>
      </c>
      <c r="G134" s="198" t="s">
        <v>160</v>
      </c>
      <c r="H134" s="199">
        <v>60</v>
      </c>
      <c r="I134" s="200"/>
      <c r="J134" s="201">
        <f>ROUND(I134*H134,2)</f>
        <v>0</v>
      </c>
      <c r="K134" s="197" t="s">
        <v>154</v>
      </c>
      <c r="L134" s="202"/>
      <c r="M134" s="203" t="s">
        <v>1</v>
      </c>
      <c r="N134" s="204" t="s">
        <v>40</v>
      </c>
      <c r="O134" s="88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5">
        <f>S134*H134</f>
        <v>0</v>
      </c>
      <c r="U134" s="206" t="s">
        <v>1</v>
      </c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84</v>
      </c>
      <c r="AT134" s="207" t="s">
        <v>150</v>
      </c>
      <c r="AU134" s="207" t="s">
        <v>75</v>
      </c>
      <c r="AY134" s="14" t="s">
        <v>155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4" t="s">
        <v>82</v>
      </c>
      <c r="BK134" s="208">
        <f>ROUND(I134*H134,2)</f>
        <v>0</v>
      </c>
      <c r="BL134" s="14" t="s">
        <v>82</v>
      </c>
      <c r="BM134" s="207" t="s">
        <v>920</v>
      </c>
    </row>
    <row r="135" s="2" customFormat="1">
      <c r="A135" s="35"/>
      <c r="B135" s="36"/>
      <c r="C135" s="37"/>
      <c r="D135" s="209" t="s">
        <v>157</v>
      </c>
      <c r="E135" s="37"/>
      <c r="F135" s="210" t="s">
        <v>921</v>
      </c>
      <c r="G135" s="37"/>
      <c r="H135" s="37"/>
      <c r="I135" s="211"/>
      <c r="J135" s="37"/>
      <c r="K135" s="37"/>
      <c r="L135" s="41"/>
      <c r="M135" s="212"/>
      <c r="N135" s="213"/>
      <c r="O135" s="88"/>
      <c r="P135" s="88"/>
      <c r="Q135" s="88"/>
      <c r="R135" s="88"/>
      <c r="S135" s="88"/>
      <c r="T135" s="88"/>
      <c r="U135" s="89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157</v>
      </c>
      <c r="AU135" s="14" t="s">
        <v>75</v>
      </c>
    </row>
    <row r="136" s="2" customFormat="1">
      <c r="A136" s="35"/>
      <c r="B136" s="36"/>
      <c r="C136" s="195" t="s">
        <v>180</v>
      </c>
      <c r="D136" s="195" t="s">
        <v>150</v>
      </c>
      <c r="E136" s="196" t="s">
        <v>922</v>
      </c>
      <c r="F136" s="197" t="s">
        <v>923</v>
      </c>
      <c r="G136" s="198" t="s">
        <v>160</v>
      </c>
      <c r="H136" s="199">
        <v>34</v>
      </c>
      <c r="I136" s="200"/>
      <c r="J136" s="201">
        <f>ROUND(I136*H136,2)</f>
        <v>0</v>
      </c>
      <c r="K136" s="197" t="s">
        <v>154</v>
      </c>
      <c r="L136" s="202"/>
      <c r="M136" s="203" t="s">
        <v>1</v>
      </c>
      <c r="N136" s="204" t="s">
        <v>40</v>
      </c>
      <c r="O136" s="88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5">
        <f>S136*H136</f>
        <v>0</v>
      </c>
      <c r="U136" s="206" t="s">
        <v>1</v>
      </c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84</v>
      </c>
      <c r="AT136" s="207" t="s">
        <v>150</v>
      </c>
      <c r="AU136" s="207" t="s">
        <v>75</v>
      </c>
      <c r="AY136" s="14" t="s">
        <v>155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4" t="s">
        <v>82</v>
      </c>
      <c r="BK136" s="208">
        <f>ROUND(I136*H136,2)</f>
        <v>0</v>
      </c>
      <c r="BL136" s="14" t="s">
        <v>82</v>
      </c>
      <c r="BM136" s="207" t="s">
        <v>924</v>
      </c>
    </row>
    <row r="137" s="2" customFormat="1">
      <c r="A137" s="35"/>
      <c r="B137" s="36"/>
      <c r="C137" s="37"/>
      <c r="D137" s="209" t="s">
        <v>157</v>
      </c>
      <c r="E137" s="37"/>
      <c r="F137" s="210" t="s">
        <v>923</v>
      </c>
      <c r="G137" s="37"/>
      <c r="H137" s="37"/>
      <c r="I137" s="211"/>
      <c r="J137" s="37"/>
      <c r="K137" s="37"/>
      <c r="L137" s="41"/>
      <c r="M137" s="212"/>
      <c r="N137" s="213"/>
      <c r="O137" s="88"/>
      <c r="P137" s="88"/>
      <c r="Q137" s="88"/>
      <c r="R137" s="88"/>
      <c r="S137" s="88"/>
      <c r="T137" s="88"/>
      <c r="U137" s="89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157</v>
      </c>
      <c r="AU137" s="14" t="s">
        <v>75</v>
      </c>
    </row>
    <row r="138" s="2" customFormat="1">
      <c r="A138" s="35"/>
      <c r="B138" s="36"/>
      <c r="C138" s="195" t="s">
        <v>185</v>
      </c>
      <c r="D138" s="195" t="s">
        <v>150</v>
      </c>
      <c r="E138" s="196" t="s">
        <v>925</v>
      </c>
      <c r="F138" s="197" t="s">
        <v>926</v>
      </c>
      <c r="G138" s="198" t="s">
        <v>160</v>
      </c>
      <c r="H138" s="199">
        <v>5</v>
      </c>
      <c r="I138" s="200"/>
      <c r="J138" s="201">
        <f>ROUND(I138*H138,2)</f>
        <v>0</v>
      </c>
      <c r="K138" s="197" t="s">
        <v>154</v>
      </c>
      <c r="L138" s="202"/>
      <c r="M138" s="203" t="s">
        <v>1</v>
      </c>
      <c r="N138" s="204" t="s">
        <v>40</v>
      </c>
      <c r="O138" s="88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5">
        <f>S138*H138</f>
        <v>0</v>
      </c>
      <c r="U138" s="206" t="s">
        <v>1</v>
      </c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84</v>
      </c>
      <c r="AT138" s="207" t="s">
        <v>150</v>
      </c>
      <c r="AU138" s="207" t="s">
        <v>75</v>
      </c>
      <c r="AY138" s="14" t="s">
        <v>155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4" t="s">
        <v>82</v>
      </c>
      <c r="BK138" s="208">
        <f>ROUND(I138*H138,2)</f>
        <v>0</v>
      </c>
      <c r="BL138" s="14" t="s">
        <v>82</v>
      </c>
      <c r="BM138" s="207" t="s">
        <v>927</v>
      </c>
    </row>
    <row r="139" s="2" customFormat="1">
      <c r="A139" s="35"/>
      <c r="B139" s="36"/>
      <c r="C139" s="37"/>
      <c r="D139" s="209" t="s">
        <v>157</v>
      </c>
      <c r="E139" s="37"/>
      <c r="F139" s="210" t="s">
        <v>926</v>
      </c>
      <c r="G139" s="37"/>
      <c r="H139" s="37"/>
      <c r="I139" s="211"/>
      <c r="J139" s="37"/>
      <c r="K139" s="37"/>
      <c r="L139" s="41"/>
      <c r="M139" s="212"/>
      <c r="N139" s="213"/>
      <c r="O139" s="88"/>
      <c r="P139" s="88"/>
      <c r="Q139" s="88"/>
      <c r="R139" s="88"/>
      <c r="S139" s="88"/>
      <c r="T139" s="88"/>
      <c r="U139" s="89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157</v>
      </c>
      <c r="AU139" s="14" t="s">
        <v>75</v>
      </c>
    </row>
    <row r="140" s="2" customFormat="1" ht="66.75" customHeight="1">
      <c r="A140" s="35"/>
      <c r="B140" s="36"/>
      <c r="C140" s="195" t="s">
        <v>189</v>
      </c>
      <c r="D140" s="195" t="s">
        <v>150</v>
      </c>
      <c r="E140" s="196" t="s">
        <v>928</v>
      </c>
      <c r="F140" s="197" t="s">
        <v>929</v>
      </c>
      <c r="G140" s="198" t="s">
        <v>304</v>
      </c>
      <c r="H140" s="199">
        <v>40</v>
      </c>
      <c r="I140" s="200"/>
      <c r="J140" s="201">
        <f>ROUND(I140*H140,2)</f>
        <v>0</v>
      </c>
      <c r="K140" s="197" t="s">
        <v>1</v>
      </c>
      <c r="L140" s="202"/>
      <c r="M140" s="203" t="s">
        <v>1</v>
      </c>
      <c r="N140" s="204" t="s">
        <v>40</v>
      </c>
      <c r="O140" s="88"/>
      <c r="P140" s="205">
        <f>O140*H140</f>
        <v>0</v>
      </c>
      <c r="Q140" s="205">
        <v>0</v>
      </c>
      <c r="R140" s="205">
        <f>Q140*H140</f>
        <v>0</v>
      </c>
      <c r="S140" s="205">
        <v>0</v>
      </c>
      <c r="T140" s="205">
        <f>S140*H140</f>
        <v>0</v>
      </c>
      <c r="U140" s="206" t="s">
        <v>1</v>
      </c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7" t="s">
        <v>84</v>
      </c>
      <c r="AT140" s="207" t="s">
        <v>150</v>
      </c>
      <c r="AU140" s="207" t="s">
        <v>75</v>
      </c>
      <c r="AY140" s="14" t="s">
        <v>155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4" t="s">
        <v>82</v>
      </c>
      <c r="BK140" s="208">
        <f>ROUND(I140*H140,2)</f>
        <v>0</v>
      </c>
      <c r="BL140" s="14" t="s">
        <v>82</v>
      </c>
      <c r="BM140" s="207" t="s">
        <v>930</v>
      </c>
    </row>
    <row r="141" s="2" customFormat="1">
      <c r="A141" s="35"/>
      <c r="B141" s="36"/>
      <c r="C141" s="37"/>
      <c r="D141" s="209" t="s">
        <v>157</v>
      </c>
      <c r="E141" s="37"/>
      <c r="F141" s="210" t="s">
        <v>929</v>
      </c>
      <c r="G141" s="37"/>
      <c r="H141" s="37"/>
      <c r="I141" s="211"/>
      <c r="J141" s="37"/>
      <c r="K141" s="37"/>
      <c r="L141" s="41"/>
      <c r="M141" s="212"/>
      <c r="N141" s="213"/>
      <c r="O141" s="88"/>
      <c r="P141" s="88"/>
      <c r="Q141" s="88"/>
      <c r="R141" s="88"/>
      <c r="S141" s="88"/>
      <c r="T141" s="88"/>
      <c r="U141" s="89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157</v>
      </c>
      <c r="AU141" s="14" t="s">
        <v>75</v>
      </c>
    </row>
    <row r="142" s="2" customFormat="1">
      <c r="A142" s="35"/>
      <c r="B142" s="36"/>
      <c r="C142" s="37"/>
      <c r="D142" s="209" t="s">
        <v>245</v>
      </c>
      <c r="E142" s="37"/>
      <c r="F142" s="223" t="s">
        <v>931</v>
      </c>
      <c r="G142" s="37"/>
      <c r="H142" s="37"/>
      <c r="I142" s="211"/>
      <c r="J142" s="37"/>
      <c r="K142" s="37"/>
      <c r="L142" s="41"/>
      <c r="M142" s="212"/>
      <c r="N142" s="213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245</v>
      </c>
      <c r="AU142" s="14" t="s">
        <v>75</v>
      </c>
    </row>
    <row r="143" s="2" customFormat="1">
      <c r="A143" s="35"/>
      <c r="B143" s="36"/>
      <c r="C143" s="195" t="s">
        <v>193</v>
      </c>
      <c r="D143" s="195" t="s">
        <v>150</v>
      </c>
      <c r="E143" s="196" t="s">
        <v>932</v>
      </c>
      <c r="F143" s="197" t="s">
        <v>933</v>
      </c>
      <c r="G143" s="198" t="s">
        <v>160</v>
      </c>
      <c r="H143" s="199">
        <v>6</v>
      </c>
      <c r="I143" s="200"/>
      <c r="J143" s="201">
        <f>ROUND(I143*H143,2)</f>
        <v>0</v>
      </c>
      <c r="K143" s="197" t="s">
        <v>154</v>
      </c>
      <c r="L143" s="202"/>
      <c r="M143" s="203" t="s">
        <v>1</v>
      </c>
      <c r="N143" s="204" t="s">
        <v>40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5">
        <f>S143*H143</f>
        <v>0</v>
      </c>
      <c r="U143" s="206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84</v>
      </c>
      <c r="AT143" s="207" t="s">
        <v>150</v>
      </c>
      <c r="AU143" s="207" t="s">
        <v>75</v>
      </c>
      <c r="AY143" s="14" t="s">
        <v>155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82</v>
      </c>
      <c r="BK143" s="208">
        <f>ROUND(I143*H143,2)</f>
        <v>0</v>
      </c>
      <c r="BL143" s="14" t="s">
        <v>82</v>
      </c>
      <c r="BM143" s="207" t="s">
        <v>934</v>
      </c>
    </row>
    <row r="144" s="2" customFormat="1">
      <c r="A144" s="35"/>
      <c r="B144" s="36"/>
      <c r="C144" s="37"/>
      <c r="D144" s="209" t="s">
        <v>157</v>
      </c>
      <c r="E144" s="37"/>
      <c r="F144" s="210" t="s">
        <v>933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8"/>
      <c r="U144" s="89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157</v>
      </c>
      <c r="AU144" s="14" t="s">
        <v>75</v>
      </c>
    </row>
    <row r="145" s="2" customFormat="1" ht="33" customHeight="1">
      <c r="A145" s="35"/>
      <c r="B145" s="36"/>
      <c r="C145" s="195" t="s">
        <v>198</v>
      </c>
      <c r="D145" s="195" t="s">
        <v>150</v>
      </c>
      <c r="E145" s="196" t="s">
        <v>935</v>
      </c>
      <c r="F145" s="197" t="s">
        <v>936</v>
      </c>
      <c r="G145" s="198" t="s">
        <v>160</v>
      </c>
      <c r="H145" s="199">
        <v>6</v>
      </c>
      <c r="I145" s="200"/>
      <c r="J145" s="201">
        <f>ROUND(I145*H145,2)</f>
        <v>0</v>
      </c>
      <c r="K145" s="197" t="s">
        <v>154</v>
      </c>
      <c r="L145" s="202"/>
      <c r="M145" s="203" t="s">
        <v>1</v>
      </c>
      <c r="N145" s="204" t="s">
        <v>40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5">
        <f>S145*H145</f>
        <v>0</v>
      </c>
      <c r="U145" s="206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84</v>
      </c>
      <c r="AT145" s="207" t="s">
        <v>150</v>
      </c>
      <c r="AU145" s="207" t="s">
        <v>75</v>
      </c>
      <c r="AY145" s="14" t="s">
        <v>155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82</v>
      </c>
      <c r="BK145" s="208">
        <f>ROUND(I145*H145,2)</f>
        <v>0</v>
      </c>
      <c r="BL145" s="14" t="s">
        <v>82</v>
      </c>
      <c r="BM145" s="207" t="s">
        <v>937</v>
      </c>
    </row>
    <row r="146" s="2" customFormat="1">
      <c r="A146" s="35"/>
      <c r="B146" s="36"/>
      <c r="C146" s="37"/>
      <c r="D146" s="209" t="s">
        <v>157</v>
      </c>
      <c r="E146" s="37"/>
      <c r="F146" s="210" t="s">
        <v>936</v>
      </c>
      <c r="G146" s="37"/>
      <c r="H146" s="37"/>
      <c r="I146" s="211"/>
      <c r="J146" s="37"/>
      <c r="K146" s="37"/>
      <c r="L146" s="41"/>
      <c r="M146" s="212"/>
      <c r="N146" s="213"/>
      <c r="O146" s="88"/>
      <c r="P146" s="88"/>
      <c r="Q146" s="88"/>
      <c r="R146" s="88"/>
      <c r="S146" s="88"/>
      <c r="T146" s="88"/>
      <c r="U146" s="89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157</v>
      </c>
      <c r="AU146" s="14" t="s">
        <v>75</v>
      </c>
    </row>
    <row r="147" s="2" customFormat="1">
      <c r="A147" s="35"/>
      <c r="B147" s="36"/>
      <c r="C147" s="195" t="s">
        <v>202</v>
      </c>
      <c r="D147" s="195" t="s">
        <v>150</v>
      </c>
      <c r="E147" s="196" t="s">
        <v>938</v>
      </c>
      <c r="F147" s="197" t="s">
        <v>939</v>
      </c>
      <c r="G147" s="198" t="s">
        <v>160</v>
      </c>
      <c r="H147" s="199">
        <v>20</v>
      </c>
      <c r="I147" s="200"/>
      <c r="J147" s="201">
        <f>ROUND(I147*H147,2)</f>
        <v>0</v>
      </c>
      <c r="K147" s="197" t="s">
        <v>154</v>
      </c>
      <c r="L147" s="202"/>
      <c r="M147" s="203" t="s">
        <v>1</v>
      </c>
      <c r="N147" s="204" t="s">
        <v>40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5">
        <f>S147*H147</f>
        <v>0</v>
      </c>
      <c r="U147" s="206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84</v>
      </c>
      <c r="AT147" s="207" t="s">
        <v>150</v>
      </c>
      <c r="AU147" s="207" t="s">
        <v>75</v>
      </c>
      <c r="AY147" s="14" t="s">
        <v>155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82</v>
      </c>
      <c r="BK147" s="208">
        <f>ROUND(I147*H147,2)</f>
        <v>0</v>
      </c>
      <c r="BL147" s="14" t="s">
        <v>82</v>
      </c>
      <c r="BM147" s="207" t="s">
        <v>940</v>
      </c>
    </row>
    <row r="148" s="2" customFormat="1">
      <c r="A148" s="35"/>
      <c r="B148" s="36"/>
      <c r="C148" s="37"/>
      <c r="D148" s="209" t="s">
        <v>157</v>
      </c>
      <c r="E148" s="37"/>
      <c r="F148" s="210" t="s">
        <v>939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8"/>
      <c r="U148" s="89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157</v>
      </c>
      <c r="AU148" s="14" t="s">
        <v>75</v>
      </c>
    </row>
    <row r="149" s="2" customFormat="1" ht="33" customHeight="1">
      <c r="A149" s="35"/>
      <c r="B149" s="36"/>
      <c r="C149" s="195" t="s">
        <v>207</v>
      </c>
      <c r="D149" s="195" t="s">
        <v>150</v>
      </c>
      <c r="E149" s="196" t="s">
        <v>941</v>
      </c>
      <c r="F149" s="197" t="s">
        <v>942</v>
      </c>
      <c r="G149" s="198" t="s">
        <v>304</v>
      </c>
      <c r="H149" s="199">
        <v>4200</v>
      </c>
      <c r="I149" s="200"/>
      <c r="J149" s="201">
        <f>ROUND(I149*H149,2)</f>
        <v>0</v>
      </c>
      <c r="K149" s="197" t="s">
        <v>154</v>
      </c>
      <c r="L149" s="202"/>
      <c r="M149" s="203" t="s">
        <v>1</v>
      </c>
      <c r="N149" s="204" t="s">
        <v>40</v>
      </c>
      <c r="O149" s="88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5">
        <f>S149*H149</f>
        <v>0</v>
      </c>
      <c r="U149" s="206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84</v>
      </c>
      <c r="AT149" s="207" t="s">
        <v>150</v>
      </c>
      <c r="AU149" s="207" t="s">
        <v>75</v>
      </c>
      <c r="AY149" s="14" t="s">
        <v>155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4" t="s">
        <v>82</v>
      </c>
      <c r="BK149" s="208">
        <f>ROUND(I149*H149,2)</f>
        <v>0</v>
      </c>
      <c r="BL149" s="14" t="s">
        <v>82</v>
      </c>
      <c r="BM149" s="207" t="s">
        <v>943</v>
      </c>
    </row>
    <row r="150" s="2" customFormat="1">
      <c r="A150" s="35"/>
      <c r="B150" s="36"/>
      <c r="C150" s="37"/>
      <c r="D150" s="209" t="s">
        <v>157</v>
      </c>
      <c r="E150" s="37"/>
      <c r="F150" s="210" t="s">
        <v>942</v>
      </c>
      <c r="G150" s="37"/>
      <c r="H150" s="37"/>
      <c r="I150" s="211"/>
      <c r="J150" s="37"/>
      <c r="K150" s="37"/>
      <c r="L150" s="41"/>
      <c r="M150" s="212"/>
      <c r="N150" s="213"/>
      <c r="O150" s="88"/>
      <c r="P150" s="88"/>
      <c r="Q150" s="88"/>
      <c r="R150" s="88"/>
      <c r="S150" s="88"/>
      <c r="T150" s="88"/>
      <c r="U150" s="89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157</v>
      </c>
      <c r="AU150" s="14" t="s">
        <v>75</v>
      </c>
    </row>
    <row r="151" s="2" customFormat="1">
      <c r="A151" s="35"/>
      <c r="B151" s="36"/>
      <c r="C151" s="214" t="s">
        <v>211</v>
      </c>
      <c r="D151" s="214" t="s">
        <v>163</v>
      </c>
      <c r="E151" s="215" t="s">
        <v>944</v>
      </c>
      <c r="F151" s="216" t="s">
        <v>945</v>
      </c>
      <c r="G151" s="217" t="s">
        <v>304</v>
      </c>
      <c r="H151" s="218">
        <v>11870</v>
      </c>
      <c r="I151" s="219"/>
      <c r="J151" s="220">
        <f>ROUND(I151*H151,2)</f>
        <v>0</v>
      </c>
      <c r="K151" s="216" t="s">
        <v>154</v>
      </c>
      <c r="L151" s="41"/>
      <c r="M151" s="221" t="s">
        <v>1</v>
      </c>
      <c r="N151" s="222" t="s">
        <v>40</v>
      </c>
      <c r="O151" s="88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5">
        <f>S151*H151</f>
        <v>0</v>
      </c>
      <c r="U151" s="206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82</v>
      </c>
      <c r="AT151" s="207" t="s">
        <v>163</v>
      </c>
      <c r="AU151" s="207" t="s">
        <v>75</v>
      </c>
      <c r="AY151" s="14" t="s">
        <v>155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4" t="s">
        <v>82</v>
      </c>
      <c r="BK151" s="208">
        <f>ROUND(I151*H151,2)</f>
        <v>0</v>
      </c>
      <c r="BL151" s="14" t="s">
        <v>82</v>
      </c>
      <c r="BM151" s="207" t="s">
        <v>946</v>
      </c>
    </row>
    <row r="152" s="2" customFormat="1">
      <c r="A152" s="35"/>
      <c r="B152" s="36"/>
      <c r="C152" s="37"/>
      <c r="D152" s="209" t="s">
        <v>157</v>
      </c>
      <c r="E152" s="37"/>
      <c r="F152" s="210" t="s">
        <v>945</v>
      </c>
      <c r="G152" s="37"/>
      <c r="H152" s="37"/>
      <c r="I152" s="211"/>
      <c r="J152" s="37"/>
      <c r="K152" s="37"/>
      <c r="L152" s="41"/>
      <c r="M152" s="212"/>
      <c r="N152" s="213"/>
      <c r="O152" s="88"/>
      <c r="P152" s="88"/>
      <c r="Q152" s="88"/>
      <c r="R152" s="88"/>
      <c r="S152" s="88"/>
      <c r="T152" s="88"/>
      <c r="U152" s="89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157</v>
      </c>
      <c r="AU152" s="14" t="s">
        <v>75</v>
      </c>
    </row>
    <row r="153" s="2" customFormat="1">
      <c r="A153" s="35"/>
      <c r="B153" s="36"/>
      <c r="C153" s="214" t="s">
        <v>8</v>
      </c>
      <c r="D153" s="214" t="s">
        <v>163</v>
      </c>
      <c r="E153" s="215" t="s">
        <v>947</v>
      </c>
      <c r="F153" s="216" t="s">
        <v>948</v>
      </c>
      <c r="G153" s="217" t="s">
        <v>160</v>
      </c>
      <c r="H153" s="218">
        <v>120</v>
      </c>
      <c r="I153" s="219"/>
      <c r="J153" s="220">
        <f>ROUND(I153*H153,2)</f>
        <v>0</v>
      </c>
      <c r="K153" s="216" t="s">
        <v>154</v>
      </c>
      <c r="L153" s="41"/>
      <c r="M153" s="221" t="s">
        <v>1</v>
      </c>
      <c r="N153" s="222" t="s">
        <v>40</v>
      </c>
      <c r="O153" s="88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5">
        <f>S153*H153</f>
        <v>0</v>
      </c>
      <c r="U153" s="206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82</v>
      </c>
      <c r="AT153" s="207" t="s">
        <v>163</v>
      </c>
      <c r="AU153" s="207" t="s">
        <v>75</v>
      </c>
      <c r="AY153" s="14" t="s">
        <v>155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4" t="s">
        <v>82</v>
      </c>
      <c r="BK153" s="208">
        <f>ROUND(I153*H153,2)</f>
        <v>0</v>
      </c>
      <c r="BL153" s="14" t="s">
        <v>82</v>
      </c>
      <c r="BM153" s="207" t="s">
        <v>949</v>
      </c>
    </row>
    <row r="154" s="2" customFormat="1">
      <c r="A154" s="35"/>
      <c r="B154" s="36"/>
      <c r="C154" s="37"/>
      <c r="D154" s="209" t="s">
        <v>157</v>
      </c>
      <c r="E154" s="37"/>
      <c r="F154" s="210" t="s">
        <v>948</v>
      </c>
      <c r="G154" s="37"/>
      <c r="H154" s="37"/>
      <c r="I154" s="211"/>
      <c r="J154" s="37"/>
      <c r="K154" s="37"/>
      <c r="L154" s="41"/>
      <c r="M154" s="212"/>
      <c r="N154" s="213"/>
      <c r="O154" s="88"/>
      <c r="P154" s="88"/>
      <c r="Q154" s="88"/>
      <c r="R154" s="88"/>
      <c r="S154" s="88"/>
      <c r="T154" s="88"/>
      <c r="U154" s="89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157</v>
      </c>
      <c r="AU154" s="14" t="s">
        <v>75</v>
      </c>
    </row>
    <row r="155" s="2" customFormat="1" ht="21.75" customHeight="1">
      <c r="A155" s="35"/>
      <c r="B155" s="36"/>
      <c r="C155" s="214" t="s">
        <v>218</v>
      </c>
      <c r="D155" s="214" t="s">
        <v>163</v>
      </c>
      <c r="E155" s="215" t="s">
        <v>950</v>
      </c>
      <c r="F155" s="216" t="s">
        <v>951</v>
      </c>
      <c r="G155" s="217" t="s">
        <v>304</v>
      </c>
      <c r="H155" s="218">
        <v>810</v>
      </c>
      <c r="I155" s="219"/>
      <c r="J155" s="220">
        <f>ROUND(I155*H155,2)</f>
        <v>0</v>
      </c>
      <c r="K155" s="216" t="s">
        <v>154</v>
      </c>
      <c r="L155" s="41"/>
      <c r="M155" s="221" t="s">
        <v>1</v>
      </c>
      <c r="N155" s="222" t="s">
        <v>40</v>
      </c>
      <c r="O155" s="88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5">
        <f>S155*H155</f>
        <v>0</v>
      </c>
      <c r="U155" s="206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7" t="s">
        <v>82</v>
      </c>
      <c r="AT155" s="207" t="s">
        <v>163</v>
      </c>
      <c r="AU155" s="207" t="s">
        <v>75</v>
      </c>
      <c r="AY155" s="14" t="s">
        <v>155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4" t="s">
        <v>82</v>
      </c>
      <c r="BK155" s="208">
        <f>ROUND(I155*H155,2)</f>
        <v>0</v>
      </c>
      <c r="BL155" s="14" t="s">
        <v>82</v>
      </c>
      <c r="BM155" s="207" t="s">
        <v>952</v>
      </c>
    </row>
    <row r="156" s="2" customFormat="1">
      <c r="A156" s="35"/>
      <c r="B156" s="36"/>
      <c r="C156" s="37"/>
      <c r="D156" s="209" t="s">
        <v>157</v>
      </c>
      <c r="E156" s="37"/>
      <c r="F156" s="210" t="s">
        <v>951</v>
      </c>
      <c r="G156" s="37"/>
      <c r="H156" s="37"/>
      <c r="I156" s="211"/>
      <c r="J156" s="37"/>
      <c r="K156" s="37"/>
      <c r="L156" s="41"/>
      <c r="M156" s="212"/>
      <c r="N156" s="213"/>
      <c r="O156" s="88"/>
      <c r="P156" s="88"/>
      <c r="Q156" s="88"/>
      <c r="R156" s="88"/>
      <c r="S156" s="88"/>
      <c r="T156" s="88"/>
      <c r="U156" s="89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157</v>
      </c>
      <c r="AU156" s="14" t="s">
        <v>75</v>
      </c>
    </row>
    <row r="157" s="2" customFormat="1" ht="16.5" customHeight="1">
      <c r="A157" s="35"/>
      <c r="B157" s="36"/>
      <c r="C157" s="214" t="s">
        <v>222</v>
      </c>
      <c r="D157" s="214" t="s">
        <v>163</v>
      </c>
      <c r="E157" s="215" t="s">
        <v>425</v>
      </c>
      <c r="F157" s="216" t="s">
        <v>426</v>
      </c>
      <c r="G157" s="217" t="s">
        <v>304</v>
      </c>
      <c r="H157" s="218">
        <v>4200</v>
      </c>
      <c r="I157" s="219"/>
      <c r="J157" s="220">
        <f>ROUND(I157*H157,2)</f>
        <v>0</v>
      </c>
      <c r="K157" s="216" t="s">
        <v>154</v>
      </c>
      <c r="L157" s="41"/>
      <c r="M157" s="221" t="s">
        <v>1</v>
      </c>
      <c r="N157" s="222" t="s">
        <v>40</v>
      </c>
      <c r="O157" s="88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5">
        <f>S157*H157</f>
        <v>0</v>
      </c>
      <c r="U157" s="206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7" t="s">
        <v>82</v>
      </c>
      <c r="AT157" s="207" t="s">
        <v>163</v>
      </c>
      <c r="AU157" s="207" t="s">
        <v>75</v>
      </c>
      <c r="AY157" s="14" t="s">
        <v>155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4" t="s">
        <v>82</v>
      </c>
      <c r="BK157" s="208">
        <f>ROUND(I157*H157,2)</f>
        <v>0</v>
      </c>
      <c r="BL157" s="14" t="s">
        <v>82</v>
      </c>
      <c r="BM157" s="207" t="s">
        <v>953</v>
      </c>
    </row>
    <row r="158" s="2" customFormat="1">
      <c r="A158" s="35"/>
      <c r="B158" s="36"/>
      <c r="C158" s="37"/>
      <c r="D158" s="209" t="s">
        <v>157</v>
      </c>
      <c r="E158" s="37"/>
      <c r="F158" s="210" t="s">
        <v>426</v>
      </c>
      <c r="G158" s="37"/>
      <c r="H158" s="37"/>
      <c r="I158" s="211"/>
      <c r="J158" s="37"/>
      <c r="K158" s="37"/>
      <c r="L158" s="41"/>
      <c r="M158" s="212"/>
      <c r="N158" s="213"/>
      <c r="O158" s="88"/>
      <c r="P158" s="88"/>
      <c r="Q158" s="88"/>
      <c r="R158" s="88"/>
      <c r="S158" s="88"/>
      <c r="T158" s="88"/>
      <c r="U158" s="89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157</v>
      </c>
      <c r="AU158" s="14" t="s">
        <v>75</v>
      </c>
    </row>
    <row r="159" s="2" customFormat="1">
      <c r="A159" s="35"/>
      <c r="B159" s="36"/>
      <c r="C159" s="214" t="s">
        <v>227</v>
      </c>
      <c r="D159" s="214" t="s">
        <v>163</v>
      </c>
      <c r="E159" s="215" t="s">
        <v>954</v>
      </c>
      <c r="F159" s="216" t="s">
        <v>955</v>
      </c>
      <c r="G159" s="217" t="s">
        <v>304</v>
      </c>
      <c r="H159" s="218">
        <v>4500</v>
      </c>
      <c r="I159" s="219"/>
      <c r="J159" s="220">
        <f>ROUND(I159*H159,2)</f>
        <v>0</v>
      </c>
      <c r="K159" s="216" t="s">
        <v>154</v>
      </c>
      <c r="L159" s="41"/>
      <c r="M159" s="221" t="s">
        <v>1</v>
      </c>
      <c r="N159" s="222" t="s">
        <v>40</v>
      </c>
      <c r="O159" s="88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5">
        <f>S159*H159</f>
        <v>0</v>
      </c>
      <c r="U159" s="206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82</v>
      </c>
      <c r="AT159" s="207" t="s">
        <v>163</v>
      </c>
      <c r="AU159" s="207" t="s">
        <v>75</v>
      </c>
      <c r="AY159" s="14" t="s">
        <v>155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4" t="s">
        <v>82</v>
      </c>
      <c r="BK159" s="208">
        <f>ROUND(I159*H159,2)</f>
        <v>0</v>
      </c>
      <c r="BL159" s="14" t="s">
        <v>82</v>
      </c>
      <c r="BM159" s="207" t="s">
        <v>956</v>
      </c>
    </row>
    <row r="160" s="2" customFormat="1">
      <c r="A160" s="35"/>
      <c r="B160" s="36"/>
      <c r="C160" s="37"/>
      <c r="D160" s="209" t="s">
        <v>157</v>
      </c>
      <c r="E160" s="37"/>
      <c r="F160" s="210" t="s">
        <v>957</v>
      </c>
      <c r="G160" s="37"/>
      <c r="H160" s="37"/>
      <c r="I160" s="211"/>
      <c r="J160" s="37"/>
      <c r="K160" s="37"/>
      <c r="L160" s="41"/>
      <c r="M160" s="212"/>
      <c r="N160" s="213"/>
      <c r="O160" s="88"/>
      <c r="P160" s="88"/>
      <c r="Q160" s="88"/>
      <c r="R160" s="88"/>
      <c r="S160" s="88"/>
      <c r="T160" s="88"/>
      <c r="U160" s="89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157</v>
      </c>
      <c r="AU160" s="14" t="s">
        <v>75</v>
      </c>
    </row>
    <row r="161" s="2" customFormat="1">
      <c r="A161" s="35"/>
      <c r="B161" s="36"/>
      <c r="C161" s="214" t="s">
        <v>407</v>
      </c>
      <c r="D161" s="214" t="s">
        <v>163</v>
      </c>
      <c r="E161" s="215" t="s">
        <v>958</v>
      </c>
      <c r="F161" s="216" t="s">
        <v>959</v>
      </c>
      <c r="G161" s="217" t="s">
        <v>304</v>
      </c>
      <c r="H161" s="218">
        <v>690</v>
      </c>
      <c r="I161" s="219"/>
      <c r="J161" s="220">
        <f>ROUND(I161*H161,2)</f>
        <v>0</v>
      </c>
      <c r="K161" s="216" t="s">
        <v>154</v>
      </c>
      <c r="L161" s="41"/>
      <c r="M161" s="221" t="s">
        <v>1</v>
      </c>
      <c r="N161" s="222" t="s">
        <v>40</v>
      </c>
      <c r="O161" s="88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5">
        <f>S161*H161</f>
        <v>0</v>
      </c>
      <c r="U161" s="206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82</v>
      </c>
      <c r="AT161" s="207" t="s">
        <v>163</v>
      </c>
      <c r="AU161" s="207" t="s">
        <v>75</v>
      </c>
      <c r="AY161" s="14" t="s">
        <v>155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4" t="s">
        <v>82</v>
      </c>
      <c r="BK161" s="208">
        <f>ROUND(I161*H161,2)</f>
        <v>0</v>
      </c>
      <c r="BL161" s="14" t="s">
        <v>82</v>
      </c>
      <c r="BM161" s="207" t="s">
        <v>960</v>
      </c>
    </row>
    <row r="162" s="2" customFormat="1">
      <c r="A162" s="35"/>
      <c r="B162" s="36"/>
      <c r="C162" s="37"/>
      <c r="D162" s="209" t="s">
        <v>157</v>
      </c>
      <c r="E162" s="37"/>
      <c r="F162" s="210" t="s">
        <v>959</v>
      </c>
      <c r="G162" s="37"/>
      <c r="H162" s="37"/>
      <c r="I162" s="211"/>
      <c r="J162" s="37"/>
      <c r="K162" s="37"/>
      <c r="L162" s="41"/>
      <c r="M162" s="212"/>
      <c r="N162" s="213"/>
      <c r="O162" s="88"/>
      <c r="P162" s="88"/>
      <c r="Q162" s="88"/>
      <c r="R162" s="88"/>
      <c r="S162" s="88"/>
      <c r="T162" s="88"/>
      <c r="U162" s="89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157</v>
      </c>
      <c r="AU162" s="14" t="s">
        <v>75</v>
      </c>
    </row>
    <row r="163" s="2" customFormat="1">
      <c r="A163" s="35"/>
      <c r="B163" s="36"/>
      <c r="C163" s="214" t="s">
        <v>411</v>
      </c>
      <c r="D163" s="214" t="s">
        <v>163</v>
      </c>
      <c r="E163" s="215" t="s">
        <v>961</v>
      </c>
      <c r="F163" s="216" t="s">
        <v>962</v>
      </c>
      <c r="G163" s="217" t="s">
        <v>304</v>
      </c>
      <c r="H163" s="218">
        <v>210</v>
      </c>
      <c r="I163" s="219"/>
      <c r="J163" s="220">
        <f>ROUND(I163*H163,2)</f>
        <v>0</v>
      </c>
      <c r="K163" s="216" t="s">
        <v>154</v>
      </c>
      <c r="L163" s="41"/>
      <c r="M163" s="221" t="s">
        <v>1</v>
      </c>
      <c r="N163" s="222" t="s">
        <v>40</v>
      </c>
      <c r="O163" s="88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5">
        <f>S163*H163</f>
        <v>0</v>
      </c>
      <c r="U163" s="206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7" t="s">
        <v>82</v>
      </c>
      <c r="AT163" s="207" t="s">
        <v>163</v>
      </c>
      <c r="AU163" s="207" t="s">
        <v>75</v>
      </c>
      <c r="AY163" s="14" t="s">
        <v>155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4" t="s">
        <v>82</v>
      </c>
      <c r="BK163" s="208">
        <f>ROUND(I163*H163,2)</f>
        <v>0</v>
      </c>
      <c r="BL163" s="14" t="s">
        <v>82</v>
      </c>
      <c r="BM163" s="207" t="s">
        <v>963</v>
      </c>
    </row>
    <row r="164" s="2" customFormat="1">
      <c r="A164" s="35"/>
      <c r="B164" s="36"/>
      <c r="C164" s="37"/>
      <c r="D164" s="209" t="s">
        <v>157</v>
      </c>
      <c r="E164" s="37"/>
      <c r="F164" s="210" t="s">
        <v>962</v>
      </c>
      <c r="G164" s="37"/>
      <c r="H164" s="37"/>
      <c r="I164" s="211"/>
      <c r="J164" s="37"/>
      <c r="K164" s="37"/>
      <c r="L164" s="41"/>
      <c r="M164" s="212"/>
      <c r="N164" s="213"/>
      <c r="O164" s="88"/>
      <c r="P164" s="88"/>
      <c r="Q164" s="88"/>
      <c r="R164" s="88"/>
      <c r="S164" s="88"/>
      <c r="T164" s="88"/>
      <c r="U164" s="89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157</v>
      </c>
      <c r="AU164" s="14" t="s">
        <v>75</v>
      </c>
    </row>
    <row r="165" s="2" customFormat="1">
      <c r="A165" s="35"/>
      <c r="B165" s="36"/>
      <c r="C165" s="214" t="s">
        <v>236</v>
      </c>
      <c r="D165" s="214" t="s">
        <v>163</v>
      </c>
      <c r="E165" s="215" t="s">
        <v>379</v>
      </c>
      <c r="F165" s="216" t="s">
        <v>380</v>
      </c>
      <c r="G165" s="217" t="s">
        <v>304</v>
      </c>
      <c r="H165" s="218">
        <v>4000</v>
      </c>
      <c r="I165" s="219"/>
      <c r="J165" s="220">
        <f>ROUND(I165*H165,2)</f>
        <v>0</v>
      </c>
      <c r="K165" s="216" t="s">
        <v>154</v>
      </c>
      <c r="L165" s="41"/>
      <c r="M165" s="221" t="s">
        <v>1</v>
      </c>
      <c r="N165" s="222" t="s">
        <v>40</v>
      </c>
      <c r="O165" s="88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5">
        <f>S165*H165</f>
        <v>0</v>
      </c>
      <c r="U165" s="206" t="s">
        <v>1</v>
      </c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82</v>
      </c>
      <c r="AT165" s="207" t="s">
        <v>163</v>
      </c>
      <c r="AU165" s="207" t="s">
        <v>75</v>
      </c>
      <c r="AY165" s="14" t="s">
        <v>155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4" t="s">
        <v>82</v>
      </c>
      <c r="BK165" s="208">
        <f>ROUND(I165*H165,2)</f>
        <v>0</v>
      </c>
      <c r="BL165" s="14" t="s">
        <v>82</v>
      </c>
      <c r="BM165" s="207" t="s">
        <v>964</v>
      </c>
    </row>
    <row r="166" s="2" customFormat="1">
      <c r="A166" s="35"/>
      <c r="B166" s="36"/>
      <c r="C166" s="37"/>
      <c r="D166" s="209" t="s">
        <v>157</v>
      </c>
      <c r="E166" s="37"/>
      <c r="F166" s="210" t="s">
        <v>382</v>
      </c>
      <c r="G166" s="37"/>
      <c r="H166" s="37"/>
      <c r="I166" s="211"/>
      <c r="J166" s="37"/>
      <c r="K166" s="37"/>
      <c r="L166" s="41"/>
      <c r="M166" s="212"/>
      <c r="N166" s="213"/>
      <c r="O166" s="88"/>
      <c r="P166" s="88"/>
      <c r="Q166" s="88"/>
      <c r="R166" s="88"/>
      <c r="S166" s="88"/>
      <c r="T166" s="88"/>
      <c r="U166" s="89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157</v>
      </c>
      <c r="AU166" s="14" t="s">
        <v>75</v>
      </c>
    </row>
    <row r="167" s="2" customFormat="1">
      <c r="A167" s="35"/>
      <c r="B167" s="36"/>
      <c r="C167" s="214" t="s">
        <v>7</v>
      </c>
      <c r="D167" s="214" t="s">
        <v>163</v>
      </c>
      <c r="E167" s="215" t="s">
        <v>389</v>
      </c>
      <c r="F167" s="216" t="s">
        <v>390</v>
      </c>
      <c r="G167" s="217" t="s">
        <v>304</v>
      </c>
      <c r="H167" s="218">
        <v>2300</v>
      </c>
      <c r="I167" s="219"/>
      <c r="J167" s="220">
        <f>ROUND(I167*H167,2)</f>
        <v>0</v>
      </c>
      <c r="K167" s="216" t="s">
        <v>154</v>
      </c>
      <c r="L167" s="41"/>
      <c r="M167" s="221" t="s">
        <v>1</v>
      </c>
      <c r="N167" s="222" t="s">
        <v>40</v>
      </c>
      <c r="O167" s="88"/>
      <c r="P167" s="205">
        <f>O167*H167</f>
        <v>0</v>
      </c>
      <c r="Q167" s="205">
        <v>0</v>
      </c>
      <c r="R167" s="205">
        <f>Q167*H167</f>
        <v>0</v>
      </c>
      <c r="S167" s="205">
        <v>0</v>
      </c>
      <c r="T167" s="205">
        <f>S167*H167</f>
        <v>0</v>
      </c>
      <c r="U167" s="206" t="s">
        <v>1</v>
      </c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7" t="s">
        <v>82</v>
      </c>
      <c r="AT167" s="207" t="s">
        <v>163</v>
      </c>
      <c r="AU167" s="207" t="s">
        <v>75</v>
      </c>
      <c r="AY167" s="14" t="s">
        <v>155</v>
      </c>
      <c r="BE167" s="208">
        <f>IF(N167="základní",J167,0)</f>
        <v>0</v>
      </c>
      <c r="BF167" s="208">
        <f>IF(N167="snížená",J167,0)</f>
        <v>0</v>
      </c>
      <c r="BG167" s="208">
        <f>IF(N167="zákl. přenesená",J167,0)</f>
        <v>0</v>
      </c>
      <c r="BH167" s="208">
        <f>IF(N167="sníž. přenesená",J167,0)</f>
        <v>0</v>
      </c>
      <c r="BI167" s="208">
        <f>IF(N167="nulová",J167,0)</f>
        <v>0</v>
      </c>
      <c r="BJ167" s="14" t="s">
        <v>82</v>
      </c>
      <c r="BK167" s="208">
        <f>ROUND(I167*H167,2)</f>
        <v>0</v>
      </c>
      <c r="BL167" s="14" t="s">
        <v>82</v>
      </c>
      <c r="BM167" s="207" t="s">
        <v>965</v>
      </c>
    </row>
    <row r="168" s="2" customFormat="1">
      <c r="A168" s="35"/>
      <c r="B168" s="36"/>
      <c r="C168" s="37"/>
      <c r="D168" s="209" t="s">
        <v>157</v>
      </c>
      <c r="E168" s="37"/>
      <c r="F168" s="210" t="s">
        <v>392</v>
      </c>
      <c r="G168" s="37"/>
      <c r="H168" s="37"/>
      <c r="I168" s="211"/>
      <c r="J168" s="37"/>
      <c r="K168" s="37"/>
      <c r="L168" s="41"/>
      <c r="M168" s="212"/>
      <c r="N168" s="213"/>
      <c r="O168" s="88"/>
      <c r="P168" s="88"/>
      <c r="Q168" s="88"/>
      <c r="R168" s="88"/>
      <c r="S168" s="88"/>
      <c r="T168" s="88"/>
      <c r="U168" s="89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157</v>
      </c>
      <c r="AU168" s="14" t="s">
        <v>75</v>
      </c>
    </row>
    <row r="169" s="2" customFormat="1">
      <c r="A169" s="35"/>
      <c r="B169" s="36"/>
      <c r="C169" s="214" t="s">
        <v>247</v>
      </c>
      <c r="D169" s="214" t="s">
        <v>163</v>
      </c>
      <c r="E169" s="215" t="s">
        <v>966</v>
      </c>
      <c r="F169" s="216" t="s">
        <v>967</v>
      </c>
      <c r="G169" s="217" t="s">
        <v>160</v>
      </c>
      <c r="H169" s="218">
        <v>40</v>
      </c>
      <c r="I169" s="219"/>
      <c r="J169" s="220">
        <f>ROUND(I169*H169,2)</f>
        <v>0</v>
      </c>
      <c r="K169" s="216" t="s">
        <v>154</v>
      </c>
      <c r="L169" s="41"/>
      <c r="M169" s="221" t="s">
        <v>1</v>
      </c>
      <c r="N169" s="222" t="s">
        <v>40</v>
      </c>
      <c r="O169" s="88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5">
        <f>S169*H169</f>
        <v>0</v>
      </c>
      <c r="U169" s="206" t="s">
        <v>1</v>
      </c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7" t="s">
        <v>82</v>
      </c>
      <c r="AT169" s="207" t="s">
        <v>163</v>
      </c>
      <c r="AU169" s="207" t="s">
        <v>75</v>
      </c>
      <c r="AY169" s="14" t="s">
        <v>155</v>
      </c>
      <c r="BE169" s="208">
        <f>IF(N169="základní",J169,0)</f>
        <v>0</v>
      </c>
      <c r="BF169" s="208">
        <f>IF(N169="snížená",J169,0)</f>
        <v>0</v>
      </c>
      <c r="BG169" s="208">
        <f>IF(N169="zákl. přenesená",J169,0)</f>
        <v>0</v>
      </c>
      <c r="BH169" s="208">
        <f>IF(N169="sníž. přenesená",J169,0)</f>
        <v>0</v>
      </c>
      <c r="BI169" s="208">
        <f>IF(N169="nulová",J169,0)</f>
        <v>0</v>
      </c>
      <c r="BJ169" s="14" t="s">
        <v>82</v>
      </c>
      <c r="BK169" s="208">
        <f>ROUND(I169*H169,2)</f>
        <v>0</v>
      </c>
      <c r="BL169" s="14" t="s">
        <v>82</v>
      </c>
      <c r="BM169" s="207" t="s">
        <v>968</v>
      </c>
    </row>
    <row r="170" s="2" customFormat="1">
      <c r="A170" s="35"/>
      <c r="B170" s="36"/>
      <c r="C170" s="37"/>
      <c r="D170" s="209" t="s">
        <v>157</v>
      </c>
      <c r="E170" s="37"/>
      <c r="F170" s="210" t="s">
        <v>967</v>
      </c>
      <c r="G170" s="37"/>
      <c r="H170" s="37"/>
      <c r="I170" s="211"/>
      <c r="J170" s="37"/>
      <c r="K170" s="37"/>
      <c r="L170" s="41"/>
      <c r="M170" s="212"/>
      <c r="N170" s="213"/>
      <c r="O170" s="88"/>
      <c r="P170" s="88"/>
      <c r="Q170" s="88"/>
      <c r="R170" s="88"/>
      <c r="S170" s="88"/>
      <c r="T170" s="88"/>
      <c r="U170" s="89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157</v>
      </c>
      <c r="AU170" s="14" t="s">
        <v>75</v>
      </c>
    </row>
    <row r="171" s="2" customFormat="1">
      <c r="A171" s="35"/>
      <c r="B171" s="36"/>
      <c r="C171" s="214" t="s">
        <v>253</v>
      </c>
      <c r="D171" s="214" t="s">
        <v>163</v>
      </c>
      <c r="E171" s="215" t="s">
        <v>969</v>
      </c>
      <c r="F171" s="216" t="s">
        <v>970</v>
      </c>
      <c r="G171" s="217" t="s">
        <v>160</v>
      </c>
      <c r="H171" s="218">
        <v>20</v>
      </c>
      <c r="I171" s="219"/>
      <c r="J171" s="220">
        <f>ROUND(I171*H171,2)</f>
        <v>0</v>
      </c>
      <c r="K171" s="216" t="s">
        <v>154</v>
      </c>
      <c r="L171" s="41"/>
      <c r="M171" s="221" t="s">
        <v>1</v>
      </c>
      <c r="N171" s="222" t="s">
        <v>40</v>
      </c>
      <c r="O171" s="88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5">
        <f>S171*H171</f>
        <v>0</v>
      </c>
      <c r="U171" s="206" t="s">
        <v>1</v>
      </c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7" t="s">
        <v>82</v>
      </c>
      <c r="AT171" s="207" t="s">
        <v>163</v>
      </c>
      <c r="AU171" s="207" t="s">
        <v>75</v>
      </c>
      <c r="AY171" s="14" t="s">
        <v>155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4" t="s">
        <v>82</v>
      </c>
      <c r="BK171" s="208">
        <f>ROUND(I171*H171,2)</f>
        <v>0</v>
      </c>
      <c r="BL171" s="14" t="s">
        <v>82</v>
      </c>
      <c r="BM171" s="207" t="s">
        <v>971</v>
      </c>
    </row>
    <row r="172" s="2" customFormat="1">
      <c r="A172" s="35"/>
      <c r="B172" s="36"/>
      <c r="C172" s="37"/>
      <c r="D172" s="209" t="s">
        <v>157</v>
      </c>
      <c r="E172" s="37"/>
      <c r="F172" s="210" t="s">
        <v>970</v>
      </c>
      <c r="G172" s="37"/>
      <c r="H172" s="37"/>
      <c r="I172" s="211"/>
      <c r="J172" s="37"/>
      <c r="K172" s="37"/>
      <c r="L172" s="41"/>
      <c r="M172" s="212"/>
      <c r="N172" s="213"/>
      <c r="O172" s="88"/>
      <c r="P172" s="88"/>
      <c r="Q172" s="88"/>
      <c r="R172" s="88"/>
      <c r="S172" s="88"/>
      <c r="T172" s="88"/>
      <c r="U172" s="89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157</v>
      </c>
      <c r="AU172" s="14" t="s">
        <v>75</v>
      </c>
    </row>
    <row r="173" s="2" customFormat="1">
      <c r="A173" s="35"/>
      <c r="B173" s="36"/>
      <c r="C173" s="195" t="s">
        <v>267</v>
      </c>
      <c r="D173" s="195" t="s">
        <v>150</v>
      </c>
      <c r="E173" s="196" t="s">
        <v>972</v>
      </c>
      <c r="F173" s="197" t="s">
        <v>973</v>
      </c>
      <c r="G173" s="198" t="s">
        <v>160</v>
      </c>
      <c r="H173" s="199">
        <v>20</v>
      </c>
      <c r="I173" s="200"/>
      <c r="J173" s="201">
        <f>ROUND(I173*H173,2)</f>
        <v>0</v>
      </c>
      <c r="K173" s="197" t="s">
        <v>1</v>
      </c>
      <c r="L173" s="202"/>
      <c r="M173" s="203" t="s">
        <v>1</v>
      </c>
      <c r="N173" s="204" t="s">
        <v>40</v>
      </c>
      <c r="O173" s="88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5">
        <f>S173*H173</f>
        <v>0</v>
      </c>
      <c r="U173" s="206" t="s">
        <v>1</v>
      </c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84</v>
      </c>
      <c r="AT173" s="207" t="s">
        <v>150</v>
      </c>
      <c r="AU173" s="207" t="s">
        <v>75</v>
      </c>
      <c r="AY173" s="14" t="s">
        <v>155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4" t="s">
        <v>82</v>
      </c>
      <c r="BK173" s="208">
        <f>ROUND(I173*H173,2)</f>
        <v>0</v>
      </c>
      <c r="BL173" s="14" t="s">
        <v>82</v>
      </c>
      <c r="BM173" s="207" t="s">
        <v>974</v>
      </c>
    </row>
    <row r="174" s="2" customFormat="1">
      <c r="A174" s="35"/>
      <c r="B174" s="36"/>
      <c r="C174" s="37"/>
      <c r="D174" s="209" t="s">
        <v>157</v>
      </c>
      <c r="E174" s="37"/>
      <c r="F174" s="210" t="s">
        <v>973</v>
      </c>
      <c r="G174" s="37"/>
      <c r="H174" s="37"/>
      <c r="I174" s="211"/>
      <c r="J174" s="37"/>
      <c r="K174" s="37"/>
      <c r="L174" s="41"/>
      <c r="M174" s="212"/>
      <c r="N174" s="213"/>
      <c r="O174" s="88"/>
      <c r="P174" s="88"/>
      <c r="Q174" s="88"/>
      <c r="R174" s="88"/>
      <c r="S174" s="88"/>
      <c r="T174" s="88"/>
      <c r="U174" s="89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157</v>
      </c>
      <c r="AU174" s="14" t="s">
        <v>75</v>
      </c>
    </row>
    <row r="175" s="2" customFormat="1">
      <c r="A175" s="35"/>
      <c r="B175" s="36"/>
      <c r="C175" s="214" t="s">
        <v>272</v>
      </c>
      <c r="D175" s="214" t="s">
        <v>163</v>
      </c>
      <c r="E175" s="215" t="s">
        <v>975</v>
      </c>
      <c r="F175" s="216" t="s">
        <v>976</v>
      </c>
      <c r="G175" s="217" t="s">
        <v>304</v>
      </c>
      <c r="H175" s="218">
        <v>40</v>
      </c>
      <c r="I175" s="219"/>
      <c r="J175" s="220">
        <f>ROUND(I175*H175,2)</f>
        <v>0</v>
      </c>
      <c r="K175" s="216" t="s">
        <v>154</v>
      </c>
      <c r="L175" s="41"/>
      <c r="M175" s="221" t="s">
        <v>1</v>
      </c>
      <c r="N175" s="222" t="s">
        <v>40</v>
      </c>
      <c r="O175" s="88"/>
      <c r="P175" s="205">
        <f>O175*H175</f>
        <v>0</v>
      </c>
      <c r="Q175" s="205">
        <v>0</v>
      </c>
      <c r="R175" s="205">
        <f>Q175*H175</f>
        <v>0</v>
      </c>
      <c r="S175" s="205">
        <v>0</v>
      </c>
      <c r="T175" s="205">
        <f>S175*H175</f>
        <v>0</v>
      </c>
      <c r="U175" s="206" t="s">
        <v>1</v>
      </c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7" t="s">
        <v>82</v>
      </c>
      <c r="AT175" s="207" t="s">
        <v>163</v>
      </c>
      <c r="AU175" s="207" t="s">
        <v>75</v>
      </c>
      <c r="AY175" s="14" t="s">
        <v>155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4" t="s">
        <v>82</v>
      </c>
      <c r="BK175" s="208">
        <f>ROUND(I175*H175,2)</f>
        <v>0</v>
      </c>
      <c r="BL175" s="14" t="s">
        <v>82</v>
      </c>
      <c r="BM175" s="207" t="s">
        <v>977</v>
      </c>
    </row>
    <row r="176" s="2" customFormat="1">
      <c r="A176" s="35"/>
      <c r="B176" s="36"/>
      <c r="C176" s="37"/>
      <c r="D176" s="209" t="s">
        <v>157</v>
      </c>
      <c r="E176" s="37"/>
      <c r="F176" s="210" t="s">
        <v>978</v>
      </c>
      <c r="G176" s="37"/>
      <c r="H176" s="37"/>
      <c r="I176" s="211"/>
      <c r="J176" s="37"/>
      <c r="K176" s="37"/>
      <c r="L176" s="41"/>
      <c r="M176" s="212"/>
      <c r="N176" s="213"/>
      <c r="O176" s="88"/>
      <c r="P176" s="88"/>
      <c r="Q176" s="88"/>
      <c r="R176" s="88"/>
      <c r="S176" s="88"/>
      <c r="T176" s="88"/>
      <c r="U176" s="89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157</v>
      </c>
      <c r="AU176" s="14" t="s">
        <v>75</v>
      </c>
    </row>
    <row r="177" s="2" customFormat="1">
      <c r="A177" s="35"/>
      <c r="B177" s="36"/>
      <c r="C177" s="214" t="s">
        <v>323</v>
      </c>
      <c r="D177" s="214" t="s">
        <v>163</v>
      </c>
      <c r="E177" s="215" t="s">
        <v>979</v>
      </c>
      <c r="F177" s="216" t="s">
        <v>980</v>
      </c>
      <c r="G177" s="217" t="s">
        <v>160</v>
      </c>
      <c r="H177" s="218">
        <v>20</v>
      </c>
      <c r="I177" s="219"/>
      <c r="J177" s="220">
        <f>ROUND(I177*H177,2)</f>
        <v>0</v>
      </c>
      <c r="K177" s="216" t="s">
        <v>154</v>
      </c>
      <c r="L177" s="41"/>
      <c r="M177" s="221" t="s">
        <v>1</v>
      </c>
      <c r="N177" s="222" t="s">
        <v>40</v>
      </c>
      <c r="O177" s="88"/>
      <c r="P177" s="205">
        <f>O177*H177</f>
        <v>0</v>
      </c>
      <c r="Q177" s="205">
        <v>0</v>
      </c>
      <c r="R177" s="205">
        <f>Q177*H177</f>
        <v>0</v>
      </c>
      <c r="S177" s="205">
        <v>0</v>
      </c>
      <c r="T177" s="205">
        <f>S177*H177</f>
        <v>0</v>
      </c>
      <c r="U177" s="206" t="s">
        <v>1</v>
      </c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7" t="s">
        <v>82</v>
      </c>
      <c r="AT177" s="207" t="s">
        <v>163</v>
      </c>
      <c r="AU177" s="207" t="s">
        <v>75</v>
      </c>
      <c r="AY177" s="14" t="s">
        <v>155</v>
      </c>
      <c r="BE177" s="208">
        <f>IF(N177="základní",J177,0)</f>
        <v>0</v>
      </c>
      <c r="BF177" s="208">
        <f>IF(N177="snížená",J177,0)</f>
        <v>0</v>
      </c>
      <c r="BG177" s="208">
        <f>IF(N177="zákl. přenesená",J177,0)</f>
        <v>0</v>
      </c>
      <c r="BH177" s="208">
        <f>IF(N177="sníž. přenesená",J177,0)</f>
        <v>0</v>
      </c>
      <c r="BI177" s="208">
        <f>IF(N177="nulová",J177,0)</f>
        <v>0</v>
      </c>
      <c r="BJ177" s="14" t="s">
        <v>82</v>
      </c>
      <c r="BK177" s="208">
        <f>ROUND(I177*H177,2)</f>
        <v>0</v>
      </c>
      <c r="BL177" s="14" t="s">
        <v>82</v>
      </c>
      <c r="BM177" s="207" t="s">
        <v>981</v>
      </c>
    </row>
    <row r="178" s="2" customFormat="1">
      <c r="A178" s="35"/>
      <c r="B178" s="36"/>
      <c r="C178" s="37"/>
      <c r="D178" s="209" t="s">
        <v>157</v>
      </c>
      <c r="E178" s="37"/>
      <c r="F178" s="210" t="s">
        <v>982</v>
      </c>
      <c r="G178" s="37"/>
      <c r="H178" s="37"/>
      <c r="I178" s="211"/>
      <c r="J178" s="37"/>
      <c r="K178" s="37"/>
      <c r="L178" s="41"/>
      <c r="M178" s="212"/>
      <c r="N178" s="213"/>
      <c r="O178" s="88"/>
      <c r="P178" s="88"/>
      <c r="Q178" s="88"/>
      <c r="R178" s="88"/>
      <c r="S178" s="88"/>
      <c r="T178" s="88"/>
      <c r="U178" s="89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157</v>
      </c>
      <c r="AU178" s="14" t="s">
        <v>75</v>
      </c>
    </row>
    <row r="179" s="2" customFormat="1">
      <c r="A179" s="35"/>
      <c r="B179" s="36"/>
      <c r="C179" s="214" t="s">
        <v>277</v>
      </c>
      <c r="D179" s="214" t="s">
        <v>163</v>
      </c>
      <c r="E179" s="215" t="s">
        <v>983</v>
      </c>
      <c r="F179" s="216" t="s">
        <v>984</v>
      </c>
      <c r="G179" s="217" t="s">
        <v>160</v>
      </c>
      <c r="H179" s="218">
        <v>6</v>
      </c>
      <c r="I179" s="219"/>
      <c r="J179" s="220">
        <f>ROUND(I179*H179,2)</f>
        <v>0</v>
      </c>
      <c r="K179" s="216" t="s">
        <v>154</v>
      </c>
      <c r="L179" s="41"/>
      <c r="M179" s="221" t="s">
        <v>1</v>
      </c>
      <c r="N179" s="222" t="s">
        <v>40</v>
      </c>
      <c r="O179" s="88"/>
      <c r="P179" s="205">
        <f>O179*H179</f>
        <v>0</v>
      </c>
      <c r="Q179" s="205">
        <v>0</v>
      </c>
      <c r="R179" s="205">
        <f>Q179*H179</f>
        <v>0</v>
      </c>
      <c r="S179" s="205">
        <v>0</v>
      </c>
      <c r="T179" s="205">
        <f>S179*H179</f>
        <v>0</v>
      </c>
      <c r="U179" s="206" t="s">
        <v>1</v>
      </c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7" t="s">
        <v>82</v>
      </c>
      <c r="AT179" s="207" t="s">
        <v>163</v>
      </c>
      <c r="AU179" s="207" t="s">
        <v>75</v>
      </c>
      <c r="AY179" s="14" t="s">
        <v>155</v>
      </c>
      <c r="BE179" s="208">
        <f>IF(N179="základní",J179,0)</f>
        <v>0</v>
      </c>
      <c r="BF179" s="208">
        <f>IF(N179="snížená",J179,0)</f>
        <v>0</v>
      </c>
      <c r="BG179" s="208">
        <f>IF(N179="zákl. přenesená",J179,0)</f>
        <v>0</v>
      </c>
      <c r="BH179" s="208">
        <f>IF(N179="sníž. přenesená",J179,0)</f>
        <v>0</v>
      </c>
      <c r="BI179" s="208">
        <f>IF(N179="nulová",J179,0)</f>
        <v>0</v>
      </c>
      <c r="BJ179" s="14" t="s">
        <v>82</v>
      </c>
      <c r="BK179" s="208">
        <f>ROUND(I179*H179,2)</f>
        <v>0</v>
      </c>
      <c r="BL179" s="14" t="s">
        <v>82</v>
      </c>
      <c r="BM179" s="207" t="s">
        <v>985</v>
      </c>
    </row>
    <row r="180" s="2" customFormat="1">
      <c r="A180" s="35"/>
      <c r="B180" s="36"/>
      <c r="C180" s="37"/>
      <c r="D180" s="209" t="s">
        <v>157</v>
      </c>
      <c r="E180" s="37"/>
      <c r="F180" s="210" t="s">
        <v>984</v>
      </c>
      <c r="G180" s="37"/>
      <c r="H180" s="37"/>
      <c r="I180" s="211"/>
      <c r="J180" s="37"/>
      <c r="K180" s="37"/>
      <c r="L180" s="41"/>
      <c r="M180" s="212"/>
      <c r="N180" s="213"/>
      <c r="O180" s="88"/>
      <c r="P180" s="88"/>
      <c r="Q180" s="88"/>
      <c r="R180" s="88"/>
      <c r="S180" s="88"/>
      <c r="T180" s="88"/>
      <c r="U180" s="89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157</v>
      </c>
      <c r="AU180" s="14" t="s">
        <v>75</v>
      </c>
    </row>
    <row r="181" s="2" customFormat="1">
      <c r="A181" s="35"/>
      <c r="B181" s="36"/>
      <c r="C181" s="214" t="s">
        <v>282</v>
      </c>
      <c r="D181" s="214" t="s">
        <v>163</v>
      </c>
      <c r="E181" s="215" t="s">
        <v>986</v>
      </c>
      <c r="F181" s="216" t="s">
        <v>987</v>
      </c>
      <c r="G181" s="217" t="s">
        <v>304</v>
      </c>
      <c r="H181" s="218">
        <v>200</v>
      </c>
      <c r="I181" s="219"/>
      <c r="J181" s="220">
        <f>ROUND(I181*H181,2)</f>
        <v>0</v>
      </c>
      <c r="K181" s="216" t="s">
        <v>154</v>
      </c>
      <c r="L181" s="41"/>
      <c r="M181" s="221" t="s">
        <v>1</v>
      </c>
      <c r="N181" s="222" t="s">
        <v>40</v>
      </c>
      <c r="O181" s="88"/>
      <c r="P181" s="205">
        <f>O181*H181</f>
        <v>0</v>
      </c>
      <c r="Q181" s="205">
        <v>0</v>
      </c>
      <c r="R181" s="205">
        <f>Q181*H181</f>
        <v>0</v>
      </c>
      <c r="S181" s="205">
        <v>0</v>
      </c>
      <c r="T181" s="205">
        <f>S181*H181</f>
        <v>0</v>
      </c>
      <c r="U181" s="206" t="s">
        <v>1</v>
      </c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7" t="s">
        <v>82</v>
      </c>
      <c r="AT181" s="207" t="s">
        <v>163</v>
      </c>
      <c r="AU181" s="207" t="s">
        <v>75</v>
      </c>
      <c r="AY181" s="14" t="s">
        <v>155</v>
      </c>
      <c r="BE181" s="208">
        <f>IF(N181="základní",J181,0)</f>
        <v>0</v>
      </c>
      <c r="BF181" s="208">
        <f>IF(N181="snížená",J181,0)</f>
        <v>0</v>
      </c>
      <c r="BG181" s="208">
        <f>IF(N181="zákl. přenesená",J181,0)</f>
        <v>0</v>
      </c>
      <c r="BH181" s="208">
        <f>IF(N181="sníž. přenesená",J181,0)</f>
        <v>0</v>
      </c>
      <c r="BI181" s="208">
        <f>IF(N181="nulová",J181,0)</f>
        <v>0</v>
      </c>
      <c r="BJ181" s="14" t="s">
        <v>82</v>
      </c>
      <c r="BK181" s="208">
        <f>ROUND(I181*H181,2)</f>
        <v>0</v>
      </c>
      <c r="BL181" s="14" t="s">
        <v>82</v>
      </c>
      <c r="BM181" s="207" t="s">
        <v>988</v>
      </c>
    </row>
    <row r="182" s="2" customFormat="1">
      <c r="A182" s="35"/>
      <c r="B182" s="36"/>
      <c r="C182" s="37"/>
      <c r="D182" s="209" t="s">
        <v>157</v>
      </c>
      <c r="E182" s="37"/>
      <c r="F182" s="210" t="s">
        <v>987</v>
      </c>
      <c r="G182" s="37"/>
      <c r="H182" s="37"/>
      <c r="I182" s="211"/>
      <c r="J182" s="37"/>
      <c r="K182" s="37"/>
      <c r="L182" s="41"/>
      <c r="M182" s="212"/>
      <c r="N182" s="213"/>
      <c r="O182" s="88"/>
      <c r="P182" s="88"/>
      <c r="Q182" s="88"/>
      <c r="R182" s="88"/>
      <c r="S182" s="88"/>
      <c r="T182" s="88"/>
      <c r="U182" s="89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157</v>
      </c>
      <c r="AU182" s="14" t="s">
        <v>75</v>
      </c>
    </row>
    <row r="183" s="2" customFormat="1" ht="16.5" customHeight="1">
      <c r="A183" s="35"/>
      <c r="B183" s="36"/>
      <c r="C183" s="214" t="s">
        <v>287</v>
      </c>
      <c r="D183" s="214" t="s">
        <v>163</v>
      </c>
      <c r="E183" s="215" t="s">
        <v>989</v>
      </c>
      <c r="F183" s="216" t="s">
        <v>990</v>
      </c>
      <c r="G183" s="217" t="s">
        <v>160</v>
      </c>
      <c r="H183" s="218">
        <v>40</v>
      </c>
      <c r="I183" s="219"/>
      <c r="J183" s="220">
        <f>ROUND(I183*H183,2)</f>
        <v>0</v>
      </c>
      <c r="K183" s="216" t="s">
        <v>154</v>
      </c>
      <c r="L183" s="41"/>
      <c r="M183" s="221" t="s">
        <v>1</v>
      </c>
      <c r="N183" s="222" t="s">
        <v>40</v>
      </c>
      <c r="O183" s="88"/>
      <c r="P183" s="205">
        <f>O183*H183</f>
        <v>0</v>
      </c>
      <c r="Q183" s="205">
        <v>0</v>
      </c>
      <c r="R183" s="205">
        <f>Q183*H183</f>
        <v>0</v>
      </c>
      <c r="S183" s="205">
        <v>0</v>
      </c>
      <c r="T183" s="205">
        <f>S183*H183</f>
        <v>0</v>
      </c>
      <c r="U183" s="206" t="s">
        <v>1</v>
      </c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7" t="s">
        <v>82</v>
      </c>
      <c r="AT183" s="207" t="s">
        <v>163</v>
      </c>
      <c r="AU183" s="207" t="s">
        <v>75</v>
      </c>
      <c r="AY183" s="14" t="s">
        <v>155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4" t="s">
        <v>82</v>
      </c>
      <c r="BK183" s="208">
        <f>ROUND(I183*H183,2)</f>
        <v>0</v>
      </c>
      <c r="BL183" s="14" t="s">
        <v>82</v>
      </c>
      <c r="BM183" s="207" t="s">
        <v>991</v>
      </c>
    </row>
    <row r="184" s="2" customFormat="1">
      <c r="A184" s="35"/>
      <c r="B184" s="36"/>
      <c r="C184" s="37"/>
      <c r="D184" s="209" t="s">
        <v>157</v>
      </c>
      <c r="E184" s="37"/>
      <c r="F184" s="210" t="s">
        <v>992</v>
      </c>
      <c r="G184" s="37"/>
      <c r="H184" s="37"/>
      <c r="I184" s="211"/>
      <c r="J184" s="37"/>
      <c r="K184" s="37"/>
      <c r="L184" s="41"/>
      <c r="M184" s="212"/>
      <c r="N184" s="213"/>
      <c r="O184" s="88"/>
      <c r="P184" s="88"/>
      <c r="Q184" s="88"/>
      <c r="R184" s="88"/>
      <c r="S184" s="88"/>
      <c r="T184" s="88"/>
      <c r="U184" s="89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157</v>
      </c>
      <c r="AU184" s="14" t="s">
        <v>75</v>
      </c>
    </row>
    <row r="185" s="2" customFormat="1">
      <c r="A185" s="35"/>
      <c r="B185" s="36"/>
      <c r="C185" s="195" t="s">
        <v>292</v>
      </c>
      <c r="D185" s="195" t="s">
        <v>150</v>
      </c>
      <c r="E185" s="196" t="s">
        <v>993</v>
      </c>
      <c r="F185" s="197" t="s">
        <v>994</v>
      </c>
      <c r="G185" s="198" t="s">
        <v>160</v>
      </c>
      <c r="H185" s="199">
        <v>20</v>
      </c>
      <c r="I185" s="200"/>
      <c r="J185" s="201">
        <f>ROUND(I185*H185,2)</f>
        <v>0</v>
      </c>
      <c r="K185" s="197" t="s">
        <v>154</v>
      </c>
      <c r="L185" s="202"/>
      <c r="M185" s="203" t="s">
        <v>1</v>
      </c>
      <c r="N185" s="204" t="s">
        <v>40</v>
      </c>
      <c r="O185" s="88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5">
        <f>S185*H185</f>
        <v>0</v>
      </c>
      <c r="U185" s="206" t="s">
        <v>1</v>
      </c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7" t="s">
        <v>183</v>
      </c>
      <c r="AT185" s="207" t="s">
        <v>150</v>
      </c>
      <c r="AU185" s="207" t="s">
        <v>75</v>
      </c>
      <c r="AY185" s="14" t="s">
        <v>155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4" t="s">
        <v>82</v>
      </c>
      <c r="BK185" s="208">
        <f>ROUND(I185*H185,2)</f>
        <v>0</v>
      </c>
      <c r="BL185" s="14" t="s">
        <v>183</v>
      </c>
      <c r="BM185" s="207" t="s">
        <v>995</v>
      </c>
    </row>
    <row r="186" s="2" customFormat="1">
      <c r="A186" s="35"/>
      <c r="B186" s="36"/>
      <c r="C186" s="37"/>
      <c r="D186" s="209" t="s">
        <v>157</v>
      </c>
      <c r="E186" s="37"/>
      <c r="F186" s="210" t="s">
        <v>994</v>
      </c>
      <c r="G186" s="37"/>
      <c r="H186" s="37"/>
      <c r="I186" s="211"/>
      <c r="J186" s="37"/>
      <c r="K186" s="37"/>
      <c r="L186" s="41"/>
      <c r="M186" s="212"/>
      <c r="N186" s="213"/>
      <c r="O186" s="88"/>
      <c r="P186" s="88"/>
      <c r="Q186" s="88"/>
      <c r="R186" s="88"/>
      <c r="S186" s="88"/>
      <c r="T186" s="88"/>
      <c r="U186" s="89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157</v>
      </c>
      <c r="AU186" s="14" t="s">
        <v>75</v>
      </c>
    </row>
    <row r="187" s="2" customFormat="1">
      <c r="A187" s="35"/>
      <c r="B187" s="36"/>
      <c r="C187" s="195" t="s">
        <v>297</v>
      </c>
      <c r="D187" s="195" t="s">
        <v>150</v>
      </c>
      <c r="E187" s="196" t="s">
        <v>996</v>
      </c>
      <c r="F187" s="197" t="s">
        <v>997</v>
      </c>
      <c r="G187" s="198" t="s">
        <v>160</v>
      </c>
      <c r="H187" s="199">
        <v>20</v>
      </c>
      <c r="I187" s="200"/>
      <c r="J187" s="201">
        <f>ROUND(I187*H187,2)</f>
        <v>0</v>
      </c>
      <c r="K187" s="197" t="s">
        <v>154</v>
      </c>
      <c r="L187" s="202"/>
      <c r="M187" s="203" t="s">
        <v>1</v>
      </c>
      <c r="N187" s="204" t="s">
        <v>40</v>
      </c>
      <c r="O187" s="88"/>
      <c r="P187" s="205">
        <f>O187*H187</f>
        <v>0</v>
      </c>
      <c r="Q187" s="205">
        <v>0</v>
      </c>
      <c r="R187" s="205">
        <f>Q187*H187</f>
        <v>0</v>
      </c>
      <c r="S187" s="205">
        <v>0</v>
      </c>
      <c r="T187" s="205">
        <f>S187*H187</f>
        <v>0</v>
      </c>
      <c r="U187" s="206" t="s">
        <v>1</v>
      </c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7" t="s">
        <v>84</v>
      </c>
      <c r="AT187" s="207" t="s">
        <v>150</v>
      </c>
      <c r="AU187" s="207" t="s">
        <v>75</v>
      </c>
      <c r="AY187" s="14" t="s">
        <v>155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4" t="s">
        <v>82</v>
      </c>
      <c r="BK187" s="208">
        <f>ROUND(I187*H187,2)</f>
        <v>0</v>
      </c>
      <c r="BL187" s="14" t="s">
        <v>82</v>
      </c>
      <c r="BM187" s="207" t="s">
        <v>998</v>
      </c>
    </row>
    <row r="188" s="2" customFormat="1">
      <c r="A188" s="35"/>
      <c r="B188" s="36"/>
      <c r="C188" s="37"/>
      <c r="D188" s="209" t="s">
        <v>157</v>
      </c>
      <c r="E188" s="37"/>
      <c r="F188" s="210" t="s">
        <v>997</v>
      </c>
      <c r="G188" s="37"/>
      <c r="H188" s="37"/>
      <c r="I188" s="211"/>
      <c r="J188" s="37"/>
      <c r="K188" s="37"/>
      <c r="L188" s="41"/>
      <c r="M188" s="212"/>
      <c r="N188" s="213"/>
      <c r="O188" s="88"/>
      <c r="P188" s="88"/>
      <c r="Q188" s="88"/>
      <c r="R188" s="88"/>
      <c r="S188" s="88"/>
      <c r="T188" s="88"/>
      <c r="U188" s="89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157</v>
      </c>
      <c r="AU188" s="14" t="s">
        <v>75</v>
      </c>
    </row>
    <row r="189" s="2" customFormat="1">
      <c r="A189" s="35"/>
      <c r="B189" s="36"/>
      <c r="C189" s="214" t="s">
        <v>301</v>
      </c>
      <c r="D189" s="214" t="s">
        <v>163</v>
      </c>
      <c r="E189" s="215" t="s">
        <v>999</v>
      </c>
      <c r="F189" s="216" t="s">
        <v>1000</v>
      </c>
      <c r="G189" s="217" t="s">
        <v>160</v>
      </c>
      <c r="H189" s="218">
        <v>20</v>
      </c>
      <c r="I189" s="219"/>
      <c r="J189" s="220">
        <f>ROUND(I189*H189,2)</f>
        <v>0</v>
      </c>
      <c r="K189" s="216" t="s">
        <v>154</v>
      </c>
      <c r="L189" s="41"/>
      <c r="M189" s="221" t="s">
        <v>1</v>
      </c>
      <c r="N189" s="222" t="s">
        <v>40</v>
      </c>
      <c r="O189" s="88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5">
        <f>S189*H189</f>
        <v>0</v>
      </c>
      <c r="U189" s="206" t="s">
        <v>1</v>
      </c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7" t="s">
        <v>82</v>
      </c>
      <c r="AT189" s="207" t="s">
        <v>163</v>
      </c>
      <c r="AU189" s="207" t="s">
        <v>75</v>
      </c>
      <c r="AY189" s="14" t="s">
        <v>155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4" t="s">
        <v>82</v>
      </c>
      <c r="BK189" s="208">
        <f>ROUND(I189*H189,2)</f>
        <v>0</v>
      </c>
      <c r="BL189" s="14" t="s">
        <v>82</v>
      </c>
      <c r="BM189" s="207" t="s">
        <v>1001</v>
      </c>
    </row>
    <row r="190" s="2" customFormat="1">
      <c r="A190" s="35"/>
      <c r="B190" s="36"/>
      <c r="C190" s="37"/>
      <c r="D190" s="209" t="s">
        <v>157</v>
      </c>
      <c r="E190" s="37"/>
      <c r="F190" s="210" t="s">
        <v>1000</v>
      </c>
      <c r="G190" s="37"/>
      <c r="H190" s="37"/>
      <c r="I190" s="211"/>
      <c r="J190" s="37"/>
      <c r="K190" s="37"/>
      <c r="L190" s="41"/>
      <c r="M190" s="212"/>
      <c r="N190" s="213"/>
      <c r="O190" s="88"/>
      <c r="P190" s="88"/>
      <c r="Q190" s="88"/>
      <c r="R190" s="88"/>
      <c r="S190" s="88"/>
      <c r="T190" s="88"/>
      <c r="U190" s="89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157</v>
      </c>
      <c r="AU190" s="14" t="s">
        <v>75</v>
      </c>
    </row>
    <row r="191" s="2" customFormat="1">
      <c r="A191" s="35"/>
      <c r="B191" s="36"/>
      <c r="C191" s="195" t="s">
        <v>306</v>
      </c>
      <c r="D191" s="195" t="s">
        <v>150</v>
      </c>
      <c r="E191" s="196" t="s">
        <v>408</v>
      </c>
      <c r="F191" s="197" t="s">
        <v>409</v>
      </c>
      <c r="G191" s="198" t="s">
        <v>160</v>
      </c>
      <c r="H191" s="199">
        <v>22</v>
      </c>
      <c r="I191" s="200"/>
      <c r="J191" s="201">
        <f>ROUND(I191*H191,2)</f>
        <v>0</v>
      </c>
      <c r="K191" s="197" t="s">
        <v>154</v>
      </c>
      <c r="L191" s="202"/>
      <c r="M191" s="203" t="s">
        <v>1</v>
      </c>
      <c r="N191" s="204" t="s">
        <v>40</v>
      </c>
      <c r="O191" s="88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5">
        <f>S191*H191</f>
        <v>0</v>
      </c>
      <c r="U191" s="206" t="s">
        <v>1</v>
      </c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7" t="s">
        <v>183</v>
      </c>
      <c r="AT191" s="207" t="s">
        <v>150</v>
      </c>
      <c r="AU191" s="207" t="s">
        <v>75</v>
      </c>
      <c r="AY191" s="14" t="s">
        <v>155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4" t="s">
        <v>82</v>
      </c>
      <c r="BK191" s="208">
        <f>ROUND(I191*H191,2)</f>
        <v>0</v>
      </c>
      <c r="BL191" s="14" t="s">
        <v>183</v>
      </c>
      <c r="BM191" s="207" t="s">
        <v>1002</v>
      </c>
    </row>
    <row r="192" s="2" customFormat="1">
      <c r="A192" s="35"/>
      <c r="B192" s="36"/>
      <c r="C192" s="37"/>
      <c r="D192" s="209" t="s">
        <v>157</v>
      </c>
      <c r="E192" s="37"/>
      <c r="F192" s="210" t="s">
        <v>409</v>
      </c>
      <c r="G192" s="37"/>
      <c r="H192" s="37"/>
      <c r="I192" s="211"/>
      <c r="J192" s="37"/>
      <c r="K192" s="37"/>
      <c r="L192" s="41"/>
      <c r="M192" s="212"/>
      <c r="N192" s="213"/>
      <c r="O192" s="88"/>
      <c r="P192" s="88"/>
      <c r="Q192" s="88"/>
      <c r="R192" s="88"/>
      <c r="S192" s="88"/>
      <c r="T192" s="88"/>
      <c r="U192" s="89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157</v>
      </c>
      <c r="AU192" s="14" t="s">
        <v>75</v>
      </c>
    </row>
    <row r="193" s="2" customFormat="1" ht="33" customHeight="1">
      <c r="A193" s="35"/>
      <c r="B193" s="36"/>
      <c r="C193" s="214" t="s">
        <v>311</v>
      </c>
      <c r="D193" s="214" t="s">
        <v>163</v>
      </c>
      <c r="E193" s="215" t="s">
        <v>1003</v>
      </c>
      <c r="F193" s="216" t="s">
        <v>1004</v>
      </c>
      <c r="G193" s="217" t="s">
        <v>160</v>
      </c>
      <c r="H193" s="218">
        <v>12</v>
      </c>
      <c r="I193" s="219"/>
      <c r="J193" s="220">
        <f>ROUND(I193*H193,2)</f>
        <v>0</v>
      </c>
      <c r="K193" s="216" t="s">
        <v>154</v>
      </c>
      <c r="L193" s="41"/>
      <c r="M193" s="221" t="s">
        <v>1</v>
      </c>
      <c r="N193" s="222" t="s">
        <v>40</v>
      </c>
      <c r="O193" s="88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5">
        <f>S193*H193</f>
        <v>0</v>
      </c>
      <c r="U193" s="206" t="s">
        <v>1</v>
      </c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7" t="s">
        <v>82</v>
      </c>
      <c r="AT193" s="207" t="s">
        <v>163</v>
      </c>
      <c r="AU193" s="207" t="s">
        <v>75</v>
      </c>
      <c r="AY193" s="14" t="s">
        <v>155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4" t="s">
        <v>82</v>
      </c>
      <c r="BK193" s="208">
        <f>ROUND(I193*H193,2)</f>
        <v>0</v>
      </c>
      <c r="BL193" s="14" t="s">
        <v>82</v>
      </c>
      <c r="BM193" s="207" t="s">
        <v>1005</v>
      </c>
    </row>
    <row r="194" s="2" customFormat="1">
      <c r="A194" s="35"/>
      <c r="B194" s="36"/>
      <c r="C194" s="37"/>
      <c r="D194" s="209" t="s">
        <v>157</v>
      </c>
      <c r="E194" s="37"/>
      <c r="F194" s="210" t="s">
        <v>1006</v>
      </c>
      <c r="G194" s="37"/>
      <c r="H194" s="37"/>
      <c r="I194" s="211"/>
      <c r="J194" s="37"/>
      <c r="K194" s="37"/>
      <c r="L194" s="41"/>
      <c r="M194" s="212"/>
      <c r="N194" s="213"/>
      <c r="O194" s="88"/>
      <c r="P194" s="88"/>
      <c r="Q194" s="88"/>
      <c r="R194" s="88"/>
      <c r="S194" s="88"/>
      <c r="T194" s="88"/>
      <c r="U194" s="89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4" t="s">
        <v>157</v>
      </c>
      <c r="AU194" s="14" t="s">
        <v>75</v>
      </c>
    </row>
    <row r="195" s="2" customFormat="1" ht="33" customHeight="1">
      <c r="A195" s="35"/>
      <c r="B195" s="36"/>
      <c r="C195" s="214" t="s">
        <v>315</v>
      </c>
      <c r="D195" s="214" t="s">
        <v>163</v>
      </c>
      <c r="E195" s="215" t="s">
        <v>1007</v>
      </c>
      <c r="F195" s="216" t="s">
        <v>1008</v>
      </c>
      <c r="G195" s="217" t="s">
        <v>160</v>
      </c>
      <c r="H195" s="218">
        <v>10</v>
      </c>
      <c r="I195" s="219"/>
      <c r="J195" s="220">
        <f>ROUND(I195*H195,2)</f>
        <v>0</v>
      </c>
      <c r="K195" s="216" t="s">
        <v>154</v>
      </c>
      <c r="L195" s="41"/>
      <c r="M195" s="221" t="s">
        <v>1</v>
      </c>
      <c r="N195" s="222" t="s">
        <v>40</v>
      </c>
      <c r="O195" s="88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5">
        <f>S195*H195</f>
        <v>0</v>
      </c>
      <c r="U195" s="206" t="s">
        <v>1</v>
      </c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7" t="s">
        <v>82</v>
      </c>
      <c r="AT195" s="207" t="s">
        <v>163</v>
      </c>
      <c r="AU195" s="207" t="s">
        <v>75</v>
      </c>
      <c r="AY195" s="14" t="s">
        <v>155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4" t="s">
        <v>82</v>
      </c>
      <c r="BK195" s="208">
        <f>ROUND(I195*H195,2)</f>
        <v>0</v>
      </c>
      <c r="BL195" s="14" t="s">
        <v>82</v>
      </c>
      <c r="BM195" s="207" t="s">
        <v>1009</v>
      </c>
    </row>
    <row r="196" s="2" customFormat="1">
      <c r="A196" s="35"/>
      <c r="B196" s="36"/>
      <c r="C196" s="37"/>
      <c r="D196" s="209" t="s">
        <v>157</v>
      </c>
      <c r="E196" s="37"/>
      <c r="F196" s="210" t="s">
        <v>1010</v>
      </c>
      <c r="G196" s="37"/>
      <c r="H196" s="37"/>
      <c r="I196" s="211"/>
      <c r="J196" s="37"/>
      <c r="K196" s="37"/>
      <c r="L196" s="41"/>
      <c r="M196" s="212"/>
      <c r="N196" s="213"/>
      <c r="O196" s="88"/>
      <c r="P196" s="88"/>
      <c r="Q196" s="88"/>
      <c r="R196" s="88"/>
      <c r="S196" s="88"/>
      <c r="T196" s="88"/>
      <c r="U196" s="89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157</v>
      </c>
      <c r="AU196" s="14" t="s">
        <v>75</v>
      </c>
    </row>
    <row r="197" s="2" customFormat="1">
      <c r="A197" s="35"/>
      <c r="B197" s="36"/>
      <c r="C197" s="195" t="s">
        <v>319</v>
      </c>
      <c r="D197" s="195" t="s">
        <v>150</v>
      </c>
      <c r="E197" s="196" t="s">
        <v>1011</v>
      </c>
      <c r="F197" s="197" t="s">
        <v>1012</v>
      </c>
      <c r="G197" s="198" t="s">
        <v>304</v>
      </c>
      <c r="H197" s="199">
        <v>200</v>
      </c>
      <c r="I197" s="200"/>
      <c r="J197" s="201">
        <f>ROUND(I197*H197,2)</f>
        <v>0</v>
      </c>
      <c r="K197" s="197" t="s">
        <v>154</v>
      </c>
      <c r="L197" s="202"/>
      <c r="M197" s="203" t="s">
        <v>1</v>
      </c>
      <c r="N197" s="204" t="s">
        <v>40</v>
      </c>
      <c r="O197" s="88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5">
        <f>S197*H197</f>
        <v>0</v>
      </c>
      <c r="U197" s="206" t="s">
        <v>1</v>
      </c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7" t="s">
        <v>183</v>
      </c>
      <c r="AT197" s="207" t="s">
        <v>150</v>
      </c>
      <c r="AU197" s="207" t="s">
        <v>75</v>
      </c>
      <c r="AY197" s="14" t="s">
        <v>155</v>
      </c>
      <c r="BE197" s="208">
        <f>IF(N197="základní",J197,0)</f>
        <v>0</v>
      </c>
      <c r="BF197" s="208">
        <f>IF(N197="snížená",J197,0)</f>
        <v>0</v>
      </c>
      <c r="BG197" s="208">
        <f>IF(N197="zákl. přenesená",J197,0)</f>
        <v>0</v>
      </c>
      <c r="BH197" s="208">
        <f>IF(N197="sníž. přenesená",J197,0)</f>
        <v>0</v>
      </c>
      <c r="BI197" s="208">
        <f>IF(N197="nulová",J197,0)</f>
        <v>0</v>
      </c>
      <c r="BJ197" s="14" t="s">
        <v>82</v>
      </c>
      <c r="BK197" s="208">
        <f>ROUND(I197*H197,2)</f>
        <v>0</v>
      </c>
      <c r="BL197" s="14" t="s">
        <v>183</v>
      </c>
      <c r="BM197" s="207" t="s">
        <v>1013</v>
      </c>
    </row>
    <row r="198" s="2" customFormat="1">
      <c r="A198" s="35"/>
      <c r="B198" s="36"/>
      <c r="C198" s="37"/>
      <c r="D198" s="209" t="s">
        <v>157</v>
      </c>
      <c r="E198" s="37"/>
      <c r="F198" s="210" t="s">
        <v>1012</v>
      </c>
      <c r="G198" s="37"/>
      <c r="H198" s="37"/>
      <c r="I198" s="211"/>
      <c r="J198" s="37"/>
      <c r="K198" s="37"/>
      <c r="L198" s="41"/>
      <c r="M198" s="212"/>
      <c r="N198" s="213"/>
      <c r="O198" s="88"/>
      <c r="P198" s="88"/>
      <c r="Q198" s="88"/>
      <c r="R198" s="88"/>
      <c r="S198" s="88"/>
      <c r="T198" s="88"/>
      <c r="U198" s="89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157</v>
      </c>
      <c r="AU198" s="14" t="s">
        <v>75</v>
      </c>
    </row>
    <row r="199" s="2" customFormat="1">
      <c r="A199" s="35"/>
      <c r="B199" s="36"/>
      <c r="C199" s="214" t="s">
        <v>416</v>
      </c>
      <c r="D199" s="214" t="s">
        <v>163</v>
      </c>
      <c r="E199" s="215" t="s">
        <v>1014</v>
      </c>
      <c r="F199" s="216" t="s">
        <v>1015</v>
      </c>
      <c r="G199" s="217" t="s">
        <v>1016</v>
      </c>
      <c r="H199" s="218">
        <v>3</v>
      </c>
      <c r="I199" s="219"/>
      <c r="J199" s="220">
        <f>ROUND(I199*H199,2)</f>
        <v>0</v>
      </c>
      <c r="K199" s="216" t="s">
        <v>1</v>
      </c>
      <c r="L199" s="41"/>
      <c r="M199" s="221" t="s">
        <v>1</v>
      </c>
      <c r="N199" s="222" t="s">
        <v>40</v>
      </c>
      <c r="O199" s="88"/>
      <c r="P199" s="205">
        <f>O199*H199</f>
        <v>0</v>
      </c>
      <c r="Q199" s="205">
        <v>0</v>
      </c>
      <c r="R199" s="205">
        <f>Q199*H199</f>
        <v>0</v>
      </c>
      <c r="S199" s="205">
        <v>0</v>
      </c>
      <c r="T199" s="205">
        <f>S199*H199</f>
        <v>0</v>
      </c>
      <c r="U199" s="206" t="s">
        <v>1</v>
      </c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7" t="s">
        <v>82</v>
      </c>
      <c r="AT199" s="207" t="s">
        <v>163</v>
      </c>
      <c r="AU199" s="207" t="s">
        <v>75</v>
      </c>
      <c r="AY199" s="14" t="s">
        <v>155</v>
      </c>
      <c r="BE199" s="208">
        <f>IF(N199="základní",J199,0)</f>
        <v>0</v>
      </c>
      <c r="BF199" s="208">
        <f>IF(N199="snížená",J199,0)</f>
        <v>0</v>
      </c>
      <c r="BG199" s="208">
        <f>IF(N199="zákl. přenesená",J199,0)</f>
        <v>0</v>
      </c>
      <c r="BH199" s="208">
        <f>IF(N199="sníž. přenesená",J199,0)</f>
        <v>0</v>
      </c>
      <c r="BI199" s="208">
        <f>IF(N199="nulová",J199,0)</f>
        <v>0</v>
      </c>
      <c r="BJ199" s="14" t="s">
        <v>82</v>
      </c>
      <c r="BK199" s="208">
        <f>ROUND(I199*H199,2)</f>
        <v>0</v>
      </c>
      <c r="BL199" s="14" t="s">
        <v>82</v>
      </c>
      <c r="BM199" s="207" t="s">
        <v>1017</v>
      </c>
    </row>
    <row r="200" s="2" customFormat="1">
      <c r="A200" s="35"/>
      <c r="B200" s="36"/>
      <c r="C200" s="37"/>
      <c r="D200" s="209" t="s">
        <v>157</v>
      </c>
      <c r="E200" s="37"/>
      <c r="F200" s="210" t="s">
        <v>1015</v>
      </c>
      <c r="G200" s="37"/>
      <c r="H200" s="37"/>
      <c r="I200" s="211"/>
      <c r="J200" s="37"/>
      <c r="K200" s="37"/>
      <c r="L200" s="41"/>
      <c r="M200" s="212"/>
      <c r="N200" s="213"/>
      <c r="O200" s="88"/>
      <c r="P200" s="88"/>
      <c r="Q200" s="88"/>
      <c r="R200" s="88"/>
      <c r="S200" s="88"/>
      <c r="T200" s="88"/>
      <c r="U200" s="89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4" t="s">
        <v>157</v>
      </c>
      <c r="AU200" s="14" t="s">
        <v>75</v>
      </c>
    </row>
    <row r="201" s="2" customFormat="1" ht="16.5" customHeight="1">
      <c r="A201" s="35"/>
      <c r="B201" s="36"/>
      <c r="C201" s="214" t="s">
        <v>335</v>
      </c>
      <c r="D201" s="214" t="s">
        <v>163</v>
      </c>
      <c r="E201" s="215" t="s">
        <v>1018</v>
      </c>
      <c r="F201" s="216" t="s">
        <v>1019</v>
      </c>
      <c r="G201" s="217" t="s">
        <v>160</v>
      </c>
      <c r="H201" s="218">
        <v>24</v>
      </c>
      <c r="I201" s="219"/>
      <c r="J201" s="220">
        <f>ROUND(I201*H201,2)</f>
        <v>0</v>
      </c>
      <c r="K201" s="216" t="s">
        <v>154</v>
      </c>
      <c r="L201" s="41"/>
      <c r="M201" s="221" t="s">
        <v>1</v>
      </c>
      <c r="N201" s="222" t="s">
        <v>40</v>
      </c>
      <c r="O201" s="88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5">
        <f>S201*H201</f>
        <v>0</v>
      </c>
      <c r="U201" s="206" t="s">
        <v>1</v>
      </c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7" t="s">
        <v>82</v>
      </c>
      <c r="AT201" s="207" t="s">
        <v>163</v>
      </c>
      <c r="AU201" s="207" t="s">
        <v>75</v>
      </c>
      <c r="AY201" s="14" t="s">
        <v>155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4" t="s">
        <v>82</v>
      </c>
      <c r="BK201" s="208">
        <f>ROUND(I201*H201,2)</f>
        <v>0</v>
      </c>
      <c r="BL201" s="14" t="s">
        <v>82</v>
      </c>
      <c r="BM201" s="207" t="s">
        <v>1020</v>
      </c>
    </row>
    <row r="202" s="2" customFormat="1">
      <c r="A202" s="35"/>
      <c r="B202" s="36"/>
      <c r="C202" s="37"/>
      <c r="D202" s="209" t="s">
        <v>157</v>
      </c>
      <c r="E202" s="37"/>
      <c r="F202" s="210" t="s">
        <v>1019</v>
      </c>
      <c r="G202" s="37"/>
      <c r="H202" s="37"/>
      <c r="I202" s="211"/>
      <c r="J202" s="37"/>
      <c r="K202" s="37"/>
      <c r="L202" s="41"/>
      <c r="M202" s="212"/>
      <c r="N202" s="213"/>
      <c r="O202" s="88"/>
      <c r="P202" s="88"/>
      <c r="Q202" s="88"/>
      <c r="R202" s="88"/>
      <c r="S202" s="88"/>
      <c r="T202" s="88"/>
      <c r="U202" s="89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157</v>
      </c>
      <c r="AU202" s="14" t="s">
        <v>75</v>
      </c>
    </row>
    <row r="203" s="2" customFormat="1" ht="33" customHeight="1">
      <c r="A203" s="35"/>
      <c r="B203" s="36"/>
      <c r="C203" s="214" t="s">
        <v>340</v>
      </c>
      <c r="D203" s="214" t="s">
        <v>163</v>
      </c>
      <c r="E203" s="215" t="s">
        <v>1021</v>
      </c>
      <c r="F203" s="216" t="s">
        <v>1022</v>
      </c>
      <c r="G203" s="217" t="s">
        <v>160</v>
      </c>
      <c r="H203" s="218">
        <v>30</v>
      </c>
      <c r="I203" s="219"/>
      <c r="J203" s="220">
        <f>ROUND(I203*H203,2)</f>
        <v>0</v>
      </c>
      <c r="K203" s="216" t="s">
        <v>154</v>
      </c>
      <c r="L203" s="41"/>
      <c r="M203" s="221" t="s">
        <v>1</v>
      </c>
      <c r="N203" s="222" t="s">
        <v>40</v>
      </c>
      <c r="O203" s="88"/>
      <c r="P203" s="205">
        <f>O203*H203</f>
        <v>0</v>
      </c>
      <c r="Q203" s="205">
        <v>0</v>
      </c>
      <c r="R203" s="205">
        <f>Q203*H203</f>
        <v>0</v>
      </c>
      <c r="S203" s="205">
        <v>0</v>
      </c>
      <c r="T203" s="205">
        <f>S203*H203</f>
        <v>0</v>
      </c>
      <c r="U203" s="206" t="s">
        <v>1</v>
      </c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7" t="s">
        <v>82</v>
      </c>
      <c r="AT203" s="207" t="s">
        <v>163</v>
      </c>
      <c r="AU203" s="207" t="s">
        <v>75</v>
      </c>
      <c r="AY203" s="14" t="s">
        <v>155</v>
      </c>
      <c r="BE203" s="208">
        <f>IF(N203="základní",J203,0)</f>
        <v>0</v>
      </c>
      <c r="BF203" s="208">
        <f>IF(N203="snížená",J203,0)</f>
        <v>0</v>
      </c>
      <c r="BG203" s="208">
        <f>IF(N203="zákl. přenesená",J203,0)</f>
        <v>0</v>
      </c>
      <c r="BH203" s="208">
        <f>IF(N203="sníž. přenesená",J203,0)</f>
        <v>0</v>
      </c>
      <c r="BI203" s="208">
        <f>IF(N203="nulová",J203,0)</f>
        <v>0</v>
      </c>
      <c r="BJ203" s="14" t="s">
        <v>82</v>
      </c>
      <c r="BK203" s="208">
        <f>ROUND(I203*H203,2)</f>
        <v>0</v>
      </c>
      <c r="BL203" s="14" t="s">
        <v>82</v>
      </c>
      <c r="BM203" s="207" t="s">
        <v>1023</v>
      </c>
    </row>
    <row r="204" s="2" customFormat="1">
      <c r="A204" s="35"/>
      <c r="B204" s="36"/>
      <c r="C204" s="37"/>
      <c r="D204" s="209" t="s">
        <v>157</v>
      </c>
      <c r="E204" s="37"/>
      <c r="F204" s="210" t="s">
        <v>1022</v>
      </c>
      <c r="G204" s="37"/>
      <c r="H204" s="37"/>
      <c r="I204" s="211"/>
      <c r="J204" s="37"/>
      <c r="K204" s="37"/>
      <c r="L204" s="41"/>
      <c r="M204" s="212"/>
      <c r="N204" s="213"/>
      <c r="O204" s="88"/>
      <c r="P204" s="88"/>
      <c r="Q204" s="88"/>
      <c r="R204" s="88"/>
      <c r="S204" s="88"/>
      <c r="T204" s="88"/>
      <c r="U204" s="89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157</v>
      </c>
      <c r="AU204" s="14" t="s">
        <v>75</v>
      </c>
    </row>
    <row r="205" s="2" customFormat="1" ht="16.5" customHeight="1">
      <c r="A205" s="35"/>
      <c r="B205" s="36"/>
      <c r="C205" s="214" t="s">
        <v>344</v>
      </c>
      <c r="D205" s="214" t="s">
        <v>163</v>
      </c>
      <c r="E205" s="215" t="s">
        <v>417</v>
      </c>
      <c r="F205" s="216" t="s">
        <v>418</v>
      </c>
      <c r="G205" s="217" t="s">
        <v>264</v>
      </c>
      <c r="H205" s="218">
        <v>120</v>
      </c>
      <c r="I205" s="219"/>
      <c r="J205" s="220">
        <f>ROUND(I205*H205,2)</f>
        <v>0</v>
      </c>
      <c r="K205" s="216" t="s">
        <v>154</v>
      </c>
      <c r="L205" s="41"/>
      <c r="M205" s="221" t="s">
        <v>1</v>
      </c>
      <c r="N205" s="222" t="s">
        <v>40</v>
      </c>
      <c r="O205" s="88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5">
        <f>S205*H205</f>
        <v>0</v>
      </c>
      <c r="U205" s="206" t="s">
        <v>1</v>
      </c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7" t="s">
        <v>82</v>
      </c>
      <c r="AT205" s="207" t="s">
        <v>163</v>
      </c>
      <c r="AU205" s="207" t="s">
        <v>75</v>
      </c>
      <c r="AY205" s="14" t="s">
        <v>155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4" t="s">
        <v>82</v>
      </c>
      <c r="BK205" s="208">
        <f>ROUND(I205*H205,2)</f>
        <v>0</v>
      </c>
      <c r="BL205" s="14" t="s">
        <v>82</v>
      </c>
      <c r="BM205" s="207" t="s">
        <v>1024</v>
      </c>
    </row>
    <row r="206" s="2" customFormat="1">
      <c r="A206" s="35"/>
      <c r="B206" s="36"/>
      <c r="C206" s="37"/>
      <c r="D206" s="209" t="s">
        <v>157</v>
      </c>
      <c r="E206" s="37"/>
      <c r="F206" s="210" t="s">
        <v>418</v>
      </c>
      <c r="G206" s="37"/>
      <c r="H206" s="37"/>
      <c r="I206" s="211"/>
      <c r="J206" s="37"/>
      <c r="K206" s="37"/>
      <c r="L206" s="41"/>
      <c r="M206" s="212"/>
      <c r="N206" s="213"/>
      <c r="O206" s="88"/>
      <c r="P206" s="88"/>
      <c r="Q206" s="88"/>
      <c r="R206" s="88"/>
      <c r="S206" s="88"/>
      <c r="T206" s="88"/>
      <c r="U206" s="89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157</v>
      </c>
      <c r="AU206" s="14" t="s">
        <v>75</v>
      </c>
    </row>
    <row r="207" s="2" customFormat="1" ht="21.75" customHeight="1">
      <c r="A207" s="35"/>
      <c r="B207" s="36"/>
      <c r="C207" s="214" t="s">
        <v>349</v>
      </c>
      <c r="D207" s="214" t="s">
        <v>163</v>
      </c>
      <c r="E207" s="215" t="s">
        <v>1025</v>
      </c>
      <c r="F207" s="216" t="s">
        <v>1026</v>
      </c>
      <c r="G207" s="217" t="s">
        <v>160</v>
      </c>
      <c r="H207" s="218">
        <v>12</v>
      </c>
      <c r="I207" s="219"/>
      <c r="J207" s="220">
        <f>ROUND(I207*H207,2)</f>
        <v>0</v>
      </c>
      <c r="K207" s="216" t="s">
        <v>154</v>
      </c>
      <c r="L207" s="41"/>
      <c r="M207" s="221" t="s">
        <v>1</v>
      </c>
      <c r="N207" s="222" t="s">
        <v>40</v>
      </c>
      <c r="O207" s="88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5">
        <f>S207*H207</f>
        <v>0</v>
      </c>
      <c r="U207" s="206" t="s">
        <v>1</v>
      </c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7" t="s">
        <v>82</v>
      </c>
      <c r="AT207" s="207" t="s">
        <v>163</v>
      </c>
      <c r="AU207" s="207" t="s">
        <v>75</v>
      </c>
      <c r="AY207" s="14" t="s">
        <v>155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4" t="s">
        <v>82</v>
      </c>
      <c r="BK207" s="208">
        <f>ROUND(I207*H207,2)</f>
        <v>0</v>
      </c>
      <c r="BL207" s="14" t="s">
        <v>82</v>
      </c>
      <c r="BM207" s="207" t="s">
        <v>1027</v>
      </c>
    </row>
    <row r="208" s="2" customFormat="1">
      <c r="A208" s="35"/>
      <c r="B208" s="36"/>
      <c r="C208" s="37"/>
      <c r="D208" s="209" t="s">
        <v>157</v>
      </c>
      <c r="E208" s="37"/>
      <c r="F208" s="210" t="s">
        <v>1026</v>
      </c>
      <c r="G208" s="37"/>
      <c r="H208" s="37"/>
      <c r="I208" s="211"/>
      <c r="J208" s="37"/>
      <c r="K208" s="37"/>
      <c r="L208" s="41"/>
      <c r="M208" s="212"/>
      <c r="N208" s="213"/>
      <c r="O208" s="88"/>
      <c r="P208" s="88"/>
      <c r="Q208" s="88"/>
      <c r="R208" s="88"/>
      <c r="S208" s="88"/>
      <c r="T208" s="88"/>
      <c r="U208" s="89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157</v>
      </c>
      <c r="AU208" s="14" t="s">
        <v>75</v>
      </c>
    </row>
    <row r="209" s="2" customFormat="1" ht="16.5" customHeight="1">
      <c r="A209" s="35"/>
      <c r="B209" s="36"/>
      <c r="C209" s="214" t="s">
        <v>354</v>
      </c>
      <c r="D209" s="214" t="s">
        <v>163</v>
      </c>
      <c r="E209" s="215" t="s">
        <v>1028</v>
      </c>
      <c r="F209" s="216" t="s">
        <v>1029</v>
      </c>
      <c r="G209" s="217" t="s">
        <v>660</v>
      </c>
      <c r="H209" s="218">
        <v>24</v>
      </c>
      <c r="I209" s="219"/>
      <c r="J209" s="220">
        <f>ROUND(I209*H209,2)</f>
        <v>0</v>
      </c>
      <c r="K209" s="216" t="s">
        <v>154</v>
      </c>
      <c r="L209" s="41"/>
      <c r="M209" s="221" t="s">
        <v>1</v>
      </c>
      <c r="N209" s="222" t="s">
        <v>40</v>
      </c>
      <c r="O209" s="88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5">
        <f>S209*H209</f>
        <v>0</v>
      </c>
      <c r="U209" s="206" t="s">
        <v>1</v>
      </c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7" t="s">
        <v>82</v>
      </c>
      <c r="AT209" s="207" t="s">
        <v>163</v>
      </c>
      <c r="AU209" s="207" t="s">
        <v>75</v>
      </c>
      <c r="AY209" s="14" t="s">
        <v>155</v>
      </c>
      <c r="BE209" s="208">
        <f>IF(N209="základní",J209,0)</f>
        <v>0</v>
      </c>
      <c r="BF209" s="208">
        <f>IF(N209="snížená",J209,0)</f>
        <v>0</v>
      </c>
      <c r="BG209" s="208">
        <f>IF(N209="zákl. přenesená",J209,0)</f>
        <v>0</v>
      </c>
      <c r="BH209" s="208">
        <f>IF(N209="sníž. přenesená",J209,0)</f>
        <v>0</v>
      </c>
      <c r="BI209" s="208">
        <f>IF(N209="nulová",J209,0)</f>
        <v>0</v>
      </c>
      <c r="BJ209" s="14" t="s">
        <v>82</v>
      </c>
      <c r="BK209" s="208">
        <f>ROUND(I209*H209,2)</f>
        <v>0</v>
      </c>
      <c r="BL209" s="14" t="s">
        <v>82</v>
      </c>
      <c r="BM209" s="207" t="s">
        <v>1030</v>
      </c>
    </row>
    <row r="210" s="2" customFormat="1">
      <c r="A210" s="35"/>
      <c r="B210" s="36"/>
      <c r="C210" s="37"/>
      <c r="D210" s="209" t="s">
        <v>157</v>
      </c>
      <c r="E210" s="37"/>
      <c r="F210" s="210" t="s">
        <v>1029</v>
      </c>
      <c r="G210" s="37"/>
      <c r="H210" s="37"/>
      <c r="I210" s="211"/>
      <c r="J210" s="37"/>
      <c r="K210" s="37"/>
      <c r="L210" s="41"/>
      <c r="M210" s="212"/>
      <c r="N210" s="213"/>
      <c r="O210" s="88"/>
      <c r="P210" s="88"/>
      <c r="Q210" s="88"/>
      <c r="R210" s="88"/>
      <c r="S210" s="88"/>
      <c r="T210" s="88"/>
      <c r="U210" s="89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157</v>
      </c>
      <c r="AU210" s="14" t="s">
        <v>75</v>
      </c>
    </row>
    <row r="211" s="2" customFormat="1">
      <c r="A211" s="35"/>
      <c r="B211" s="36"/>
      <c r="C211" s="214" t="s">
        <v>362</v>
      </c>
      <c r="D211" s="214" t="s">
        <v>163</v>
      </c>
      <c r="E211" s="215" t="s">
        <v>1031</v>
      </c>
      <c r="F211" s="216" t="s">
        <v>1032</v>
      </c>
      <c r="G211" s="217" t="s">
        <v>671</v>
      </c>
      <c r="H211" s="218">
        <v>85</v>
      </c>
      <c r="I211" s="219"/>
      <c r="J211" s="220">
        <f>ROUND(I211*H211,2)</f>
        <v>0</v>
      </c>
      <c r="K211" s="216" t="s">
        <v>154</v>
      </c>
      <c r="L211" s="41"/>
      <c r="M211" s="221" t="s">
        <v>1</v>
      </c>
      <c r="N211" s="222" t="s">
        <v>40</v>
      </c>
      <c r="O211" s="88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5">
        <f>S211*H211</f>
        <v>0</v>
      </c>
      <c r="U211" s="206" t="s">
        <v>1</v>
      </c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7" t="s">
        <v>82</v>
      </c>
      <c r="AT211" s="207" t="s">
        <v>163</v>
      </c>
      <c r="AU211" s="207" t="s">
        <v>75</v>
      </c>
      <c r="AY211" s="14" t="s">
        <v>155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4" t="s">
        <v>82</v>
      </c>
      <c r="BK211" s="208">
        <f>ROUND(I211*H211,2)</f>
        <v>0</v>
      </c>
      <c r="BL211" s="14" t="s">
        <v>82</v>
      </c>
      <c r="BM211" s="207" t="s">
        <v>1033</v>
      </c>
    </row>
    <row r="212" s="2" customFormat="1">
      <c r="A212" s="35"/>
      <c r="B212" s="36"/>
      <c r="C212" s="37"/>
      <c r="D212" s="209" t="s">
        <v>157</v>
      </c>
      <c r="E212" s="37"/>
      <c r="F212" s="210" t="s">
        <v>1034</v>
      </c>
      <c r="G212" s="37"/>
      <c r="H212" s="37"/>
      <c r="I212" s="211"/>
      <c r="J212" s="37"/>
      <c r="K212" s="37"/>
      <c r="L212" s="41"/>
      <c r="M212" s="212"/>
      <c r="N212" s="213"/>
      <c r="O212" s="88"/>
      <c r="P212" s="88"/>
      <c r="Q212" s="88"/>
      <c r="R212" s="88"/>
      <c r="S212" s="88"/>
      <c r="T212" s="88"/>
      <c r="U212" s="89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157</v>
      </c>
      <c r="AU212" s="14" t="s">
        <v>75</v>
      </c>
    </row>
    <row r="213" s="2" customFormat="1">
      <c r="A213" s="35"/>
      <c r="B213" s="36"/>
      <c r="C213" s="214" t="s">
        <v>366</v>
      </c>
      <c r="D213" s="214" t="s">
        <v>163</v>
      </c>
      <c r="E213" s="215" t="s">
        <v>1035</v>
      </c>
      <c r="F213" s="216" t="s">
        <v>1036</v>
      </c>
      <c r="G213" s="217" t="s">
        <v>304</v>
      </c>
      <c r="H213" s="218">
        <v>250</v>
      </c>
      <c r="I213" s="219"/>
      <c r="J213" s="220">
        <f>ROUND(I213*H213,2)</f>
        <v>0</v>
      </c>
      <c r="K213" s="216" t="s">
        <v>154</v>
      </c>
      <c r="L213" s="41"/>
      <c r="M213" s="221" t="s">
        <v>1</v>
      </c>
      <c r="N213" s="222" t="s">
        <v>40</v>
      </c>
      <c r="O213" s="88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5">
        <f>S213*H213</f>
        <v>0</v>
      </c>
      <c r="U213" s="206" t="s">
        <v>1</v>
      </c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7" t="s">
        <v>82</v>
      </c>
      <c r="AT213" s="207" t="s">
        <v>163</v>
      </c>
      <c r="AU213" s="207" t="s">
        <v>75</v>
      </c>
      <c r="AY213" s="14" t="s">
        <v>155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4" t="s">
        <v>82</v>
      </c>
      <c r="BK213" s="208">
        <f>ROUND(I213*H213,2)</f>
        <v>0</v>
      </c>
      <c r="BL213" s="14" t="s">
        <v>82</v>
      </c>
      <c r="BM213" s="207" t="s">
        <v>1037</v>
      </c>
    </row>
    <row r="214" s="2" customFormat="1">
      <c r="A214" s="35"/>
      <c r="B214" s="36"/>
      <c r="C214" s="37"/>
      <c r="D214" s="209" t="s">
        <v>157</v>
      </c>
      <c r="E214" s="37"/>
      <c r="F214" s="210" t="s">
        <v>1038</v>
      </c>
      <c r="G214" s="37"/>
      <c r="H214" s="37"/>
      <c r="I214" s="211"/>
      <c r="J214" s="37"/>
      <c r="K214" s="37"/>
      <c r="L214" s="41"/>
      <c r="M214" s="212"/>
      <c r="N214" s="213"/>
      <c r="O214" s="88"/>
      <c r="P214" s="88"/>
      <c r="Q214" s="88"/>
      <c r="R214" s="88"/>
      <c r="S214" s="88"/>
      <c r="T214" s="88"/>
      <c r="U214" s="89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157</v>
      </c>
      <c r="AU214" s="14" t="s">
        <v>75</v>
      </c>
    </row>
    <row r="215" s="2" customFormat="1">
      <c r="A215" s="35"/>
      <c r="B215" s="36"/>
      <c r="C215" s="195" t="s">
        <v>370</v>
      </c>
      <c r="D215" s="195" t="s">
        <v>150</v>
      </c>
      <c r="E215" s="196" t="s">
        <v>1039</v>
      </c>
      <c r="F215" s="197" t="s">
        <v>1040</v>
      </c>
      <c r="G215" s="198" t="s">
        <v>160</v>
      </c>
      <c r="H215" s="199">
        <v>2</v>
      </c>
      <c r="I215" s="200"/>
      <c r="J215" s="201">
        <f>ROUND(I215*H215,2)</f>
        <v>0</v>
      </c>
      <c r="K215" s="197" t="s">
        <v>154</v>
      </c>
      <c r="L215" s="202"/>
      <c r="M215" s="203" t="s">
        <v>1</v>
      </c>
      <c r="N215" s="204" t="s">
        <v>40</v>
      </c>
      <c r="O215" s="88"/>
      <c r="P215" s="205">
        <f>O215*H215</f>
        <v>0</v>
      </c>
      <c r="Q215" s="205">
        <v>0</v>
      </c>
      <c r="R215" s="205">
        <f>Q215*H215</f>
        <v>0</v>
      </c>
      <c r="S215" s="205">
        <v>0</v>
      </c>
      <c r="T215" s="205">
        <f>S215*H215</f>
        <v>0</v>
      </c>
      <c r="U215" s="206" t="s">
        <v>1</v>
      </c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7" t="s">
        <v>84</v>
      </c>
      <c r="AT215" s="207" t="s">
        <v>150</v>
      </c>
      <c r="AU215" s="207" t="s">
        <v>75</v>
      </c>
      <c r="AY215" s="14" t="s">
        <v>155</v>
      </c>
      <c r="BE215" s="208">
        <f>IF(N215="základní",J215,0)</f>
        <v>0</v>
      </c>
      <c r="BF215" s="208">
        <f>IF(N215="snížená",J215,0)</f>
        <v>0</v>
      </c>
      <c r="BG215" s="208">
        <f>IF(N215="zákl. přenesená",J215,0)</f>
        <v>0</v>
      </c>
      <c r="BH215" s="208">
        <f>IF(N215="sníž. přenesená",J215,0)</f>
        <v>0</v>
      </c>
      <c r="BI215" s="208">
        <f>IF(N215="nulová",J215,0)</f>
        <v>0</v>
      </c>
      <c r="BJ215" s="14" t="s">
        <v>82</v>
      </c>
      <c r="BK215" s="208">
        <f>ROUND(I215*H215,2)</f>
        <v>0</v>
      </c>
      <c r="BL215" s="14" t="s">
        <v>82</v>
      </c>
      <c r="BM215" s="207" t="s">
        <v>1041</v>
      </c>
    </row>
    <row r="216" s="2" customFormat="1">
      <c r="A216" s="35"/>
      <c r="B216" s="36"/>
      <c r="C216" s="37"/>
      <c r="D216" s="209" t="s">
        <v>157</v>
      </c>
      <c r="E216" s="37"/>
      <c r="F216" s="210" t="s">
        <v>1040</v>
      </c>
      <c r="G216" s="37"/>
      <c r="H216" s="37"/>
      <c r="I216" s="211"/>
      <c r="J216" s="37"/>
      <c r="K216" s="37"/>
      <c r="L216" s="41"/>
      <c r="M216" s="212"/>
      <c r="N216" s="213"/>
      <c r="O216" s="88"/>
      <c r="P216" s="88"/>
      <c r="Q216" s="88"/>
      <c r="R216" s="88"/>
      <c r="S216" s="88"/>
      <c r="T216" s="88"/>
      <c r="U216" s="89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157</v>
      </c>
      <c r="AU216" s="14" t="s">
        <v>75</v>
      </c>
    </row>
    <row r="217" s="2" customFormat="1" ht="16.5" customHeight="1">
      <c r="A217" s="35"/>
      <c r="B217" s="36"/>
      <c r="C217" s="214" t="s">
        <v>374</v>
      </c>
      <c r="D217" s="214" t="s">
        <v>163</v>
      </c>
      <c r="E217" s="215" t="s">
        <v>1042</v>
      </c>
      <c r="F217" s="216" t="s">
        <v>1043</v>
      </c>
      <c r="G217" s="217" t="s">
        <v>160</v>
      </c>
      <c r="H217" s="218">
        <v>6</v>
      </c>
      <c r="I217" s="219"/>
      <c r="J217" s="220">
        <f>ROUND(I217*H217,2)</f>
        <v>0</v>
      </c>
      <c r="K217" s="216" t="s">
        <v>154</v>
      </c>
      <c r="L217" s="41"/>
      <c r="M217" s="221" t="s">
        <v>1</v>
      </c>
      <c r="N217" s="222" t="s">
        <v>40</v>
      </c>
      <c r="O217" s="88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5">
        <f>S217*H217</f>
        <v>0</v>
      </c>
      <c r="U217" s="206" t="s">
        <v>1</v>
      </c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7" t="s">
        <v>82</v>
      </c>
      <c r="AT217" s="207" t="s">
        <v>163</v>
      </c>
      <c r="AU217" s="207" t="s">
        <v>75</v>
      </c>
      <c r="AY217" s="14" t="s">
        <v>155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4" t="s">
        <v>82</v>
      </c>
      <c r="BK217" s="208">
        <f>ROUND(I217*H217,2)</f>
        <v>0</v>
      </c>
      <c r="BL217" s="14" t="s">
        <v>82</v>
      </c>
      <c r="BM217" s="207" t="s">
        <v>1044</v>
      </c>
    </row>
    <row r="218" s="2" customFormat="1">
      <c r="A218" s="35"/>
      <c r="B218" s="36"/>
      <c r="C218" s="37"/>
      <c r="D218" s="209" t="s">
        <v>157</v>
      </c>
      <c r="E218" s="37"/>
      <c r="F218" s="210" t="s">
        <v>1045</v>
      </c>
      <c r="G218" s="37"/>
      <c r="H218" s="37"/>
      <c r="I218" s="211"/>
      <c r="J218" s="37"/>
      <c r="K218" s="37"/>
      <c r="L218" s="41"/>
      <c r="M218" s="212"/>
      <c r="N218" s="213"/>
      <c r="O218" s="88"/>
      <c r="P218" s="88"/>
      <c r="Q218" s="88"/>
      <c r="R218" s="88"/>
      <c r="S218" s="88"/>
      <c r="T218" s="88"/>
      <c r="U218" s="89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157</v>
      </c>
      <c r="AU218" s="14" t="s">
        <v>75</v>
      </c>
    </row>
    <row r="219" s="2" customFormat="1">
      <c r="A219" s="35"/>
      <c r="B219" s="36"/>
      <c r="C219" s="214" t="s">
        <v>378</v>
      </c>
      <c r="D219" s="214" t="s">
        <v>163</v>
      </c>
      <c r="E219" s="215" t="s">
        <v>1046</v>
      </c>
      <c r="F219" s="216" t="s">
        <v>1047</v>
      </c>
      <c r="G219" s="217" t="s">
        <v>160</v>
      </c>
      <c r="H219" s="218">
        <v>2</v>
      </c>
      <c r="I219" s="219"/>
      <c r="J219" s="220">
        <f>ROUND(I219*H219,2)</f>
        <v>0</v>
      </c>
      <c r="K219" s="216" t="s">
        <v>154</v>
      </c>
      <c r="L219" s="41"/>
      <c r="M219" s="221" t="s">
        <v>1</v>
      </c>
      <c r="N219" s="222" t="s">
        <v>40</v>
      </c>
      <c r="O219" s="88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5">
        <f>S219*H219</f>
        <v>0</v>
      </c>
      <c r="U219" s="206" t="s">
        <v>1</v>
      </c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7" t="s">
        <v>82</v>
      </c>
      <c r="AT219" s="207" t="s">
        <v>163</v>
      </c>
      <c r="AU219" s="207" t="s">
        <v>75</v>
      </c>
      <c r="AY219" s="14" t="s">
        <v>155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4" t="s">
        <v>82</v>
      </c>
      <c r="BK219" s="208">
        <f>ROUND(I219*H219,2)</f>
        <v>0</v>
      </c>
      <c r="BL219" s="14" t="s">
        <v>82</v>
      </c>
      <c r="BM219" s="207" t="s">
        <v>1048</v>
      </c>
    </row>
    <row r="220" s="2" customFormat="1">
      <c r="A220" s="35"/>
      <c r="B220" s="36"/>
      <c r="C220" s="37"/>
      <c r="D220" s="209" t="s">
        <v>157</v>
      </c>
      <c r="E220" s="37"/>
      <c r="F220" s="210" t="s">
        <v>1049</v>
      </c>
      <c r="G220" s="37"/>
      <c r="H220" s="37"/>
      <c r="I220" s="211"/>
      <c r="J220" s="37"/>
      <c r="K220" s="37"/>
      <c r="L220" s="41"/>
      <c r="M220" s="212"/>
      <c r="N220" s="213"/>
      <c r="O220" s="88"/>
      <c r="P220" s="88"/>
      <c r="Q220" s="88"/>
      <c r="R220" s="88"/>
      <c r="S220" s="88"/>
      <c r="T220" s="88"/>
      <c r="U220" s="89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157</v>
      </c>
      <c r="AU220" s="14" t="s">
        <v>75</v>
      </c>
    </row>
    <row r="221" s="2" customFormat="1" ht="33" customHeight="1">
      <c r="A221" s="35"/>
      <c r="B221" s="36"/>
      <c r="C221" s="214" t="s">
        <v>383</v>
      </c>
      <c r="D221" s="214" t="s">
        <v>163</v>
      </c>
      <c r="E221" s="215" t="s">
        <v>1050</v>
      </c>
      <c r="F221" s="216" t="s">
        <v>1051</v>
      </c>
      <c r="G221" s="217" t="s">
        <v>160</v>
      </c>
      <c r="H221" s="218">
        <v>6</v>
      </c>
      <c r="I221" s="219"/>
      <c r="J221" s="220">
        <f>ROUND(I221*H221,2)</f>
        <v>0</v>
      </c>
      <c r="K221" s="216" t="s">
        <v>154</v>
      </c>
      <c r="L221" s="41"/>
      <c r="M221" s="221" t="s">
        <v>1</v>
      </c>
      <c r="N221" s="222" t="s">
        <v>40</v>
      </c>
      <c r="O221" s="88"/>
      <c r="P221" s="205">
        <f>O221*H221</f>
        <v>0</v>
      </c>
      <c r="Q221" s="205">
        <v>0</v>
      </c>
      <c r="R221" s="205">
        <f>Q221*H221</f>
        <v>0</v>
      </c>
      <c r="S221" s="205">
        <v>0</v>
      </c>
      <c r="T221" s="205">
        <f>S221*H221</f>
        <v>0</v>
      </c>
      <c r="U221" s="206" t="s">
        <v>1</v>
      </c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7" t="s">
        <v>82</v>
      </c>
      <c r="AT221" s="207" t="s">
        <v>163</v>
      </c>
      <c r="AU221" s="207" t="s">
        <v>75</v>
      </c>
      <c r="AY221" s="14" t="s">
        <v>155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4" t="s">
        <v>82</v>
      </c>
      <c r="BK221" s="208">
        <f>ROUND(I221*H221,2)</f>
        <v>0</v>
      </c>
      <c r="BL221" s="14" t="s">
        <v>82</v>
      </c>
      <c r="BM221" s="207" t="s">
        <v>1052</v>
      </c>
    </row>
    <row r="222" s="2" customFormat="1">
      <c r="A222" s="35"/>
      <c r="B222" s="36"/>
      <c r="C222" s="37"/>
      <c r="D222" s="209" t="s">
        <v>157</v>
      </c>
      <c r="E222" s="37"/>
      <c r="F222" s="210" t="s">
        <v>1053</v>
      </c>
      <c r="G222" s="37"/>
      <c r="H222" s="37"/>
      <c r="I222" s="211"/>
      <c r="J222" s="37"/>
      <c r="K222" s="37"/>
      <c r="L222" s="41"/>
      <c r="M222" s="212"/>
      <c r="N222" s="213"/>
      <c r="O222" s="88"/>
      <c r="P222" s="88"/>
      <c r="Q222" s="88"/>
      <c r="R222" s="88"/>
      <c r="S222" s="88"/>
      <c r="T222" s="88"/>
      <c r="U222" s="89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157</v>
      </c>
      <c r="AU222" s="14" t="s">
        <v>75</v>
      </c>
    </row>
    <row r="223" s="2" customFormat="1" ht="33" customHeight="1">
      <c r="A223" s="35"/>
      <c r="B223" s="36"/>
      <c r="C223" s="214" t="s">
        <v>388</v>
      </c>
      <c r="D223" s="214" t="s">
        <v>163</v>
      </c>
      <c r="E223" s="215" t="s">
        <v>1054</v>
      </c>
      <c r="F223" s="216" t="s">
        <v>1055</v>
      </c>
      <c r="G223" s="217" t="s">
        <v>160</v>
      </c>
      <c r="H223" s="218">
        <v>2</v>
      </c>
      <c r="I223" s="219"/>
      <c r="J223" s="220">
        <f>ROUND(I223*H223,2)</f>
        <v>0</v>
      </c>
      <c r="K223" s="216" t="s">
        <v>154</v>
      </c>
      <c r="L223" s="41"/>
      <c r="M223" s="221" t="s">
        <v>1</v>
      </c>
      <c r="N223" s="222" t="s">
        <v>40</v>
      </c>
      <c r="O223" s="88"/>
      <c r="P223" s="205">
        <f>O223*H223</f>
        <v>0</v>
      </c>
      <c r="Q223" s="205">
        <v>0</v>
      </c>
      <c r="R223" s="205">
        <f>Q223*H223</f>
        <v>0</v>
      </c>
      <c r="S223" s="205">
        <v>0</v>
      </c>
      <c r="T223" s="205">
        <f>S223*H223</f>
        <v>0</v>
      </c>
      <c r="U223" s="206" t="s">
        <v>1</v>
      </c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7" t="s">
        <v>82</v>
      </c>
      <c r="AT223" s="207" t="s">
        <v>163</v>
      </c>
      <c r="AU223" s="207" t="s">
        <v>75</v>
      </c>
      <c r="AY223" s="14" t="s">
        <v>155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4" t="s">
        <v>82</v>
      </c>
      <c r="BK223" s="208">
        <f>ROUND(I223*H223,2)</f>
        <v>0</v>
      </c>
      <c r="BL223" s="14" t="s">
        <v>82</v>
      </c>
      <c r="BM223" s="207" t="s">
        <v>1056</v>
      </c>
    </row>
    <row r="224" s="2" customFormat="1">
      <c r="A224" s="35"/>
      <c r="B224" s="36"/>
      <c r="C224" s="37"/>
      <c r="D224" s="209" t="s">
        <v>157</v>
      </c>
      <c r="E224" s="37"/>
      <c r="F224" s="210" t="s">
        <v>1057</v>
      </c>
      <c r="G224" s="37"/>
      <c r="H224" s="37"/>
      <c r="I224" s="211"/>
      <c r="J224" s="37"/>
      <c r="K224" s="37"/>
      <c r="L224" s="41"/>
      <c r="M224" s="212"/>
      <c r="N224" s="213"/>
      <c r="O224" s="88"/>
      <c r="P224" s="88"/>
      <c r="Q224" s="88"/>
      <c r="R224" s="88"/>
      <c r="S224" s="88"/>
      <c r="T224" s="88"/>
      <c r="U224" s="89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157</v>
      </c>
      <c r="AU224" s="14" t="s">
        <v>75</v>
      </c>
    </row>
    <row r="225" s="2" customFormat="1" ht="33" customHeight="1">
      <c r="A225" s="35"/>
      <c r="B225" s="36"/>
      <c r="C225" s="214" t="s">
        <v>393</v>
      </c>
      <c r="D225" s="214" t="s">
        <v>163</v>
      </c>
      <c r="E225" s="215" t="s">
        <v>1058</v>
      </c>
      <c r="F225" s="216" t="s">
        <v>1059</v>
      </c>
      <c r="G225" s="217" t="s">
        <v>160</v>
      </c>
      <c r="H225" s="218">
        <v>2</v>
      </c>
      <c r="I225" s="219"/>
      <c r="J225" s="220">
        <f>ROUND(I225*H225,2)</f>
        <v>0</v>
      </c>
      <c r="K225" s="216" t="s">
        <v>154</v>
      </c>
      <c r="L225" s="41"/>
      <c r="M225" s="221" t="s">
        <v>1</v>
      </c>
      <c r="N225" s="222" t="s">
        <v>40</v>
      </c>
      <c r="O225" s="88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5">
        <f>S225*H225</f>
        <v>0</v>
      </c>
      <c r="U225" s="206" t="s">
        <v>1</v>
      </c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7" t="s">
        <v>82</v>
      </c>
      <c r="AT225" s="207" t="s">
        <v>163</v>
      </c>
      <c r="AU225" s="207" t="s">
        <v>75</v>
      </c>
      <c r="AY225" s="14" t="s">
        <v>155</v>
      </c>
      <c r="BE225" s="208">
        <f>IF(N225="základní",J225,0)</f>
        <v>0</v>
      </c>
      <c r="BF225" s="208">
        <f>IF(N225="snížená",J225,0)</f>
        <v>0</v>
      </c>
      <c r="BG225" s="208">
        <f>IF(N225="zákl. přenesená",J225,0)</f>
        <v>0</v>
      </c>
      <c r="BH225" s="208">
        <f>IF(N225="sníž. přenesená",J225,0)</f>
        <v>0</v>
      </c>
      <c r="BI225" s="208">
        <f>IF(N225="nulová",J225,0)</f>
        <v>0</v>
      </c>
      <c r="BJ225" s="14" t="s">
        <v>82</v>
      </c>
      <c r="BK225" s="208">
        <f>ROUND(I225*H225,2)</f>
        <v>0</v>
      </c>
      <c r="BL225" s="14" t="s">
        <v>82</v>
      </c>
      <c r="BM225" s="207" t="s">
        <v>1060</v>
      </c>
    </row>
    <row r="226" s="2" customFormat="1">
      <c r="A226" s="35"/>
      <c r="B226" s="36"/>
      <c r="C226" s="37"/>
      <c r="D226" s="209" t="s">
        <v>157</v>
      </c>
      <c r="E226" s="37"/>
      <c r="F226" s="210" t="s">
        <v>1061</v>
      </c>
      <c r="G226" s="37"/>
      <c r="H226" s="37"/>
      <c r="I226" s="211"/>
      <c r="J226" s="37"/>
      <c r="K226" s="37"/>
      <c r="L226" s="41"/>
      <c r="M226" s="212"/>
      <c r="N226" s="213"/>
      <c r="O226" s="88"/>
      <c r="P226" s="88"/>
      <c r="Q226" s="88"/>
      <c r="R226" s="88"/>
      <c r="S226" s="88"/>
      <c r="T226" s="88"/>
      <c r="U226" s="89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157</v>
      </c>
      <c r="AU226" s="14" t="s">
        <v>75</v>
      </c>
    </row>
    <row r="227" s="2" customFormat="1" ht="21.75" customHeight="1">
      <c r="A227" s="35"/>
      <c r="B227" s="36"/>
      <c r="C227" s="195" t="s">
        <v>398</v>
      </c>
      <c r="D227" s="195" t="s">
        <v>150</v>
      </c>
      <c r="E227" s="196" t="s">
        <v>1062</v>
      </c>
      <c r="F227" s="197" t="s">
        <v>1063</v>
      </c>
      <c r="G227" s="198" t="s">
        <v>160</v>
      </c>
      <c r="H227" s="199">
        <v>4</v>
      </c>
      <c r="I227" s="200"/>
      <c r="J227" s="201">
        <f>ROUND(I227*H227,2)</f>
        <v>0</v>
      </c>
      <c r="K227" s="197" t="s">
        <v>154</v>
      </c>
      <c r="L227" s="202"/>
      <c r="M227" s="203" t="s">
        <v>1</v>
      </c>
      <c r="N227" s="204" t="s">
        <v>40</v>
      </c>
      <c r="O227" s="88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5">
        <f>S227*H227</f>
        <v>0</v>
      </c>
      <c r="U227" s="206" t="s">
        <v>1</v>
      </c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7" t="s">
        <v>183</v>
      </c>
      <c r="AT227" s="207" t="s">
        <v>150</v>
      </c>
      <c r="AU227" s="207" t="s">
        <v>75</v>
      </c>
      <c r="AY227" s="14" t="s">
        <v>155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4" t="s">
        <v>82</v>
      </c>
      <c r="BK227" s="208">
        <f>ROUND(I227*H227,2)</f>
        <v>0</v>
      </c>
      <c r="BL227" s="14" t="s">
        <v>183</v>
      </c>
      <c r="BM227" s="207" t="s">
        <v>1064</v>
      </c>
    </row>
    <row r="228" s="2" customFormat="1">
      <c r="A228" s="35"/>
      <c r="B228" s="36"/>
      <c r="C228" s="37"/>
      <c r="D228" s="209" t="s">
        <v>157</v>
      </c>
      <c r="E228" s="37"/>
      <c r="F228" s="210" t="s">
        <v>1063</v>
      </c>
      <c r="G228" s="37"/>
      <c r="H228" s="37"/>
      <c r="I228" s="211"/>
      <c r="J228" s="37"/>
      <c r="K228" s="37"/>
      <c r="L228" s="41"/>
      <c r="M228" s="224"/>
      <c r="N228" s="225"/>
      <c r="O228" s="226"/>
      <c r="P228" s="226"/>
      <c r="Q228" s="226"/>
      <c r="R228" s="226"/>
      <c r="S228" s="226"/>
      <c r="T228" s="226"/>
      <c r="U228" s="227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157</v>
      </c>
      <c r="AU228" s="14" t="s">
        <v>75</v>
      </c>
    </row>
    <row r="229" s="2" customFormat="1" ht="6.96" customHeight="1">
      <c r="A229" s="35"/>
      <c r="B229" s="63"/>
      <c r="C229" s="64"/>
      <c r="D229" s="64"/>
      <c r="E229" s="64"/>
      <c r="F229" s="64"/>
      <c r="G229" s="64"/>
      <c r="H229" s="64"/>
      <c r="I229" s="64"/>
      <c r="J229" s="64"/>
      <c r="K229" s="64"/>
      <c r="L229" s="41"/>
      <c r="M229" s="35"/>
      <c r="O229" s="35"/>
      <c r="P229" s="35"/>
      <c r="Q229" s="35"/>
      <c r="R229" s="35"/>
      <c r="S229" s="35"/>
      <c r="T229" s="35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</row>
  </sheetData>
  <sheetProtection sheet="1" autoFilter="0" formatColumns="0" formatRows="0" objects="1" scenarios="1" spinCount="100000" saltValue="Sfl8VnTf6E5WDsWDNhPbxyeKV4ET+z35U+yfxruNaHRUF2YnS8PWt3MeR8HjBJXJCMNLwOfX/HyVCsBgUfB9hw==" hashValue="f01YqMqKtbSbvyQ15yB8sYyi3A2jw3KMprwRQJqAXx2MOWqCFof8VoNwdjkCTanJvEtVPnIe+cdxR0KUR+/qcw==" algorithmName="SHA-512" password="CC35"/>
  <autoFilter ref="C119:K22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110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126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zabezpečení a výstroje trati v úseku Ejpovice - Radnice (D3)</v>
      </c>
      <c r="F7" s="147"/>
      <c r="G7" s="147"/>
      <c r="H7" s="147"/>
      <c r="L7" s="17"/>
    </row>
    <row r="8" hidden="1" s="1" customFormat="1" ht="12" customHeight="1">
      <c r="B8" s="17"/>
      <c r="D8" s="147" t="s">
        <v>127</v>
      </c>
      <c r="L8" s="17"/>
    </row>
    <row r="9" hidden="1" s="2" customFormat="1" ht="16.5" customHeight="1">
      <c r="A9" s="35"/>
      <c r="B9" s="41"/>
      <c r="C9" s="35"/>
      <c r="D9" s="35"/>
      <c r="E9" s="148" t="s">
        <v>901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129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1065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29. 4. 2021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ROUND((SUM(BE122:BE169)),  2)</f>
        <v>0</v>
      </c>
      <c r="G35" s="35"/>
      <c r="H35" s="35"/>
      <c r="I35" s="161">
        <v>0.20999999999999999</v>
      </c>
      <c r="J35" s="160">
        <f>ROUND(((SUM(BE122:BE169))*I35),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ROUND((SUM(BF122:BF169)),  2)</f>
        <v>0</v>
      </c>
      <c r="G36" s="35"/>
      <c r="H36" s="35"/>
      <c r="I36" s="161">
        <v>0.14999999999999999</v>
      </c>
      <c r="J36" s="160">
        <f>ROUND(((SUM(BF122:BF169))*I36),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ROUND((SUM(BG122:BG169)),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ROUND((SUM(BH122:BH169)),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ROUND((SUM(BI122:BI169)),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zabezpečení a výstroje trati v úseku Ejpovice - Radnice (D3)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127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901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129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03.2 - Zemní práce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úsek Ejpovice - Radnice</v>
      </c>
      <c r="G91" s="37"/>
      <c r="H91" s="37"/>
      <c r="I91" s="29" t="s">
        <v>22</v>
      </c>
      <c r="J91" s="76" t="str">
        <f>IF(J14="","",J14)</f>
        <v>29. 4. 2021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132</v>
      </c>
      <c r="D96" s="182"/>
      <c r="E96" s="182"/>
      <c r="F96" s="182"/>
      <c r="G96" s="182"/>
      <c r="H96" s="182"/>
      <c r="I96" s="182"/>
      <c r="J96" s="183" t="s">
        <v>133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134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135</v>
      </c>
    </row>
    <row r="99" hidden="1" s="10" customFormat="1" ht="24.96" customHeight="1">
      <c r="A99" s="10"/>
      <c r="B99" s="228"/>
      <c r="C99" s="229"/>
      <c r="D99" s="230" t="s">
        <v>653</v>
      </c>
      <c r="E99" s="231"/>
      <c r="F99" s="231"/>
      <c r="G99" s="231"/>
      <c r="H99" s="231"/>
      <c r="I99" s="231"/>
      <c r="J99" s="232">
        <f>J123</f>
        <v>0</v>
      </c>
      <c r="K99" s="229"/>
      <c r="L99" s="23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1" customFormat="1" ht="19.92" customHeight="1">
      <c r="A100" s="11"/>
      <c r="B100" s="234"/>
      <c r="C100" s="130"/>
      <c r="D100" s="235" t="s">
        <v>654</v>
      </c>
      <c r="E100" s="236"/>
      <c r="F100" s="236"/>
      <c r="G100" s="236"/>
      <c r="H100" s="236"/>
      <c r="I100" s="236"/>
      <c r="J100" s="237">
        <f>J124</f>
        <v>0</v>
      </c>
      <c r="K100" s="130"/>
      <c r="L100" s="238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</row>
    <row r="101" hidden="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/>
    <row r="104" hidden="1"/>
    <row r="105" hidden="1"/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136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6.25" customHeight="1">
      <c r="A110" s="35"/>
      <c r="B110" s="36"/>
      <c r="C110" s="37"/>
      <c r="D110" s="37"/>
      <c r="E110" s="180" t="str">
        <f>E7</f>
        <v>Oprava zabezpečení a výstroje trati v úseku Ejpovice - Radnice (D3)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127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901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129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03.2 - Zemní práce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úsek Ejpovice - Radnice</v>
      </c>
      <c r="G116" s="37"/>
      <c r="H116" s="37"/>
      <c r="I116" s="29" t="s">
        <v>22</v>
      </c>
      <c r="J116" s="76" t="str">
        <f>IF(J14="","",J14)</f>
        <v>29. 4. 2021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Správa železnic,státní organizace</v>
      </c>
      <c r="G118" s="37"/>
      <c r="H118" s="37"/>
      <c r="I118" s="29" t="s">
        <v>30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IF(E20="","",E20)</f>
        <v>Vyplň údaj</v>
      </c>
      <c r="G119" s="37"/>
      <c r="H119" s="37"/>
      <c r="I119" s="29" t="s">
        <v>33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9" customFormat="1" ht="29.28" customHeight="1">
      <c r="A121" s="185"/>
      <c r="B121" s="186"/>
      <c r="C121" s="187" t="s">
        <v>137</v>
      </c>
      <c r="D121" s="188" t="s">
        <v>60</v>
      </c>
      <c r="E121" s="188" t="s">
        <v>56</v>
      </c>
      <c r="F121" s="188" t="s">
        <v>57</v>
      </c>
      <c r="G121" s="188" t="s">
        <v>138</v>
      </c>
      <c r="H121" s="188" t="s">
        <v>139</v>
      </c>
      <c r="I121" s="188" t="s">
        <v>140</v>
      </c>
      <c r="J121" s="188" t="s">
        <v>133</v>
      </c>
      <c r="K121" s="189" t="s">
        <v>141</v>
      </c>
      <c r="L121" s="190"/>
      <c r="M121" s="97" t="s">
        <v>1</v>
      </c>
      <c r="N121" s="98" t="s">
        <v>39</v>
      </c>
      <c r="O121" s="98" t="s">
        <v>142</v>
      </c>
      <c r="P121" s="98" t="s">
        <v>143</v>
      </c>
      <c r="Q121" s="98" t="s">
        <v>144</v>
      </c>
      <c r="R121" s="98" t="s">
        <v>145</v>
      </c>
      <c r="S121" s="98" t="s">
        <v>146</v>
      </c>
      <c r="T121" s="98" t="s">
        <v>147</v>
      </c>
      <c r="U121" s="99" t="s">
        <v>148</v>
      </c>
      <c r="V121" s="185"/>
      <c r="W121" s="185"/>
      <c r="X121" s="185"/>
      <c r="Y121" s="185"/>
      <c r="Z121" s="185"/>
      <c r="AA121" s="185"/>
      <c r="AB121" s="185"/>
      <c r="AC121" s="185"/>
      <c r="AD121" s="185"/>
      <c r="AE121" s="185"/>
    </row>
    <row r="122" s="2" customFormat="1" ht="22.8" customHeight="1">
      <c r="A122" s="35"/>
      <c r="B122" s="36"/>
      <c r="C122" s="104" t="s">
        <v>149</v>
      </c>
      <c r="D122" s="37"/>
      <c r="E122" s="37"/>
      <c r="F122" s="37"/>
      <c r="G122" s="37"/>
      <c r="H122" s="37"/>
      <c r="I122" s="37"/>
      <c r="J122" s="191">
        <f>BK122</f>
        <v>0</v>
      </c>
      <c r="K122" s="37"/>
      <c r="L122" s="41"/>
      <c r="M122" s="100"/>
      <c r="N122" s="192"/>
      <c r="O122" s="101"/>
      <c r="P122" s="193">
        <f>P123</f>
        <v>0</v>
      </c>
      <c r="Q122" s="101"/>
      <c r="R122" s="193">
        <f>R123</f>
        <v>15.241819999999999</v>
      </c>
      <c r="S122" s="101"/>
      <c r="T122" s="193">
        <f>T123</f>
        <v>0</v>
      </c>
      <c r="U122" s="102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74</v>
      </c>
      <c r="AU122" s="14" t="s">
        <v>135</v>
      </c>
      <c r="BK122" s="194">
        <f>BK123</f>
        <v>0</v>
      </c>
    </row>
    <row r="123" s="12" customFormat="1" ht="25.92" customHeight="1">
      <c r="A123" s="12"/>
      <c r="B123" s="239"/>
      <c r="C123" s="240"/>
      <c r="D123" s="241" t="s">
        <v>74</v>
      </c>
      <c r="E123" s="242" t="s">
        <v>150</v>
      </c>
      <c r="F123" s="242" t="s">
        <v>655</v>
      </c>
      <c r="G123" s="240"/>
      <c r="H123" s="240"/>
      <c r="I123" s="243"/>
      <c r="J123" s="244">
        <f>BK123</f>
        <v>0</v>
      </c>
      <c r="K123" s="240"/>
      <c r="L123" s="245"/>
      <c r="M123" s="246"/>
      <c r="N123" s="247"/>
      <c r="O123" s="247"/>
      <c r="P123" s="248">
        <f>P124</f>
        <v>0</v>
      </c>
      <c r="Q123" s="247"/>
      <c r="R123" s="248">
        <f>R124</f>
        <v>15.241819999999999</v>
      </c>
      <c r="S123" s="247"/>
      <c r="T123" s="248">
        <f>T124</f>
        <v>0</v>
      </c>
      <c r="U123" s="249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50" t="s">
        <v>162</v>
      </c>
      <c r="AT123" s="251" t="s">
        <v>74</v>
      </c>
      <c r="AU123" s="251" t="s">
        <v>75</v>
      </c>
      <c r="AY123" s="250" t="s">
        <v>155</v>
      </c>
      <c r="BK123" s="252">
        <f>BK124</f>
        <v>0</v>
      </c>
    </row>
    <row r="124" s="12" customFormat="1" ht="22.8" customHeight="1">
      <c r="A124" s="12"/>
      <c r="B124" s="239"/>
      <c r="C124" s="240"/>
      <c r="D124" s="241" t="s">
        <v>74</v>
      </c>
      <c r="E124" s="253" t="s">
        <v>656</v>
      </c>
      <c r="F124" s="253" t="s">
        <v>657</v>
      </c>
      <c r="G124" s="240"/>
      <c r="H124" s="240"/>
      <c r="I124" s="243"/>
      <c r="J124" s="254">
        <f>BK124</f>
        <v>0</v>
      </c>
      <c r="K124" s="240"/>
      <c r="L124" s="245"/>
      <c r="M124" s="246"/>
      <c r="N124" s="247"/>
      <c r="O124" s="247"/>
      <c r="P124" s="248">
        <f>SUM(P125:P169)</f>
        <v>0</v>
      </c>
      <c r="Q124" s="247"/>
      <c r="R124" s="248">
        <f>SUM(R125:R169)</f>
        <v>15.241819999999999</v>
      </c>
      <c r="S124" s="247"/>
      <c r="T124" s="248">
        <f>SUM(T125:T169)</f>
        <v>0</v>
      </c>
      <c r="U124" s="249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50" t="s">
        <v>162</v>
      </c>
      <c r="AT124" s="251" t="s">
        <v>74</v>
      </c>
      <c r="AU124" s="251" t="s">
        <v>82</v>
      </c>
      <c r="AY124" s="250" t="s">
        <v>155</v>
      </c>
      <c r="BK124" s="252">
        <f>SUM(BK125:BK169)</f>
        <v>0</v>
      </c>
    </row>
    <row r="125" s="2" customFormat="1">
      <c r="A125" s="35"/>
      <c r="B125" s="36"/>
      <c r="C125" s="214" t="s">
        <v>82</v>
      </c>
      <c r="D125" s="214" t="s">
        <v>163</v>
      </c>
      <c r="E125" s="215" t="s">
        <v>1066</v>
      </c>
      <c r="F125" s="216" t="s">
        <v>1067</v>
      </c>
      <c r="G125" s="217" t="s">
        <v>660</v>
      </c>
      <c r="H125" s="218">
        <v>0.40000000000000002</v>
      </c>
      <c r="I125" s="219"/>
      <c r="J125" s="220">
        <f>ROUND(I125*H125,2)</f>
        <v>0</v>
      </c>
      <c r="K125" s="216" t="s">
        <v>661</v>
      </c>
      <c r="L125" s="41"/>
      <c r="M125" s="221" t="s">
        <v>1</v>
      </c>
      <c r="N125" s="222" t="s">
        <v>40</v>
      </c>
      <c r="O125" s="88"/>
      <c r="P125" s="205">
        <f>O125*H125</f>
        <v>0</v>
      </c>
      <c r="Q125" s="205">
        <v>0.0088000000000000005</v>
      </c>
      <c r="R125" s="205">
        <f>Q125*H125</f>
        <v>0.0035200000000000006</v>
      </c>
      <c r="S125" s="205">
        <v>0</v>
      </c>
      <c r="T125" s="205">
        <f>S125*H125</f>
        <v>0</v>
      </c>
      <c r="U125" s="206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82</v>
      </c>
      <c r="AT125" s="207" t="s">
        <v>163</v>
      </c>
      <c r="AU125" s="207" t="s">
        <v>84</v>
      </c>
      <c r="AY125" s="14" t="s">
        <v>155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82</v>
      </c>
      <c r="BK125" s="208">
        <f>ROUND(I125*H125,2)</f>
        <v>0</v>
      </c>
      <c r="BL125" s="14" t="s">
        <v>82</v>
      </c>
      <c r="BM125" s="207" t="s">
        <v>1068</v>
      </c>
    </row>
    <row r="126" s="2" customFormat="1">
      <c r="A126" s="35"/>
      <c r="B126" s="36"/>
      <c r="C126" s="37"/>
      <c r="D126" s="209" t="s">
        <v>157</v>
      </c>
      <c r="E126" s="37"/>
      <c r="F126" s="210" t="s">
        <v>1069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157</v>
      </c>
      <c r="AU126" s="14" t="s">
        <v>84</v>
      </c>
    </row>
    <row r="127" s="2" customFormat="1" ht="33" customHeight="1">
      <c r="A127" s="35"/>
      <c r="B127" s="36"/>
      <c r="C127" s="214" t="s">
        <v>84</v>
      </c>
      <c r="D127" s="214" t="s">
        <v>163</v>
      </c>
      <c r="E127" s="215" t="s">
        <v>1070</v>
      </c>
      <c r="F127" s="216" t="s">
        <v>1071</v>
      </c>
      <c r="G127" s="217" t="s">
        <v>666</v>
      </c>
      <c r="H127" s="218">
        <v>500</v>
      </c>
      <c r="I127" s="219"/>
      <c r="J127" s="220">
        <f>ROUND(I127*H127,2)</f>
        <v>0</v>
      </c>
      <c r="K127" s="216" t="s">
        <v>661</v>
      </c>
      <c r="L127" s="41"/>
      <c r="M127" s="221" t="s">
        <v>1</v>
      </c>
      <c r="N127" s="222" t="s">
        <v>40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5">
        <f>S127*H127</f>
        <v>0</v>
      </c>
      <c r="U127" s="206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82</v>
      </c>
      <c r="AT127" s="207" t="s">
        <v>163</v>
      </c>
      <c r="AU127" s="207" t="s">
        <v>84</v>
      </c>
      <c r="AY127" s="14" t="s">
        <v>155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82</v>
      </c>
      <c r="BK127" s="208">
        <f>ROUND(I127*H127,2)</f>
        <v>0</v>
      </c>
      <c r="BL127" s="14" t="s">
        <v>82</v>
      </c>
      <c r="BM127" s="207" t="s">
        <v>1072</v>
      </c>
    </row>
    <row r="128" s="2" customFormat="1">
      <c r="A128" s="35"/>
      <c r="B128" s="36"/>
      <c r="C128" s="37"/>
      <c r="D128" s="209" t="s">
        <v>157</v>
      </c>
      <c r="E128" s="37"/>
      <c r="F128" s="210" t="s">
        <v>1073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157</v>
      </c>
      <c r="AU128" s="14" t="s">
        <v>84</v>
      </c>
    </row>
    <row r="129" s="2" customFormat="1">
      <c r="A129" s="35"/>
      <c r="B129" s="36"/>
      <c r="C129" s="214" t="s">
        <v>162</v>
      </c>
      <c r="D129" s="214" t="s">
        <v>163</v>
      </c>
      <c r="E129" s="215" t="s">
        <v>1074</v>
      </c>
      <c r="F129" s="216" t="s">
        <v>1075</v>
      </c>
      <c r="G129" s="217" t="s">
        <v>666</v>
      </c>
      <c r="H129" s="218">
        <v>1100</v>
      </c>
      <c r="I129" s="219"/>
      <c r="J129" s="220">
        <f>ROUND(I129*H129,2)</f>
        <v>0</v>
      </c>
      <c r="K129" s="216" t="s">
        <v>661</v>
      </c>
      <c r="L129" s="41"/>
      <c r="M129" s="221" t="s">
        <v>1</v>
      </c>
      <c r="N129" s="222" t="s">
        <v>40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5">
        <f>S129*H129</f>
        <v>0</v>
      </c>
      <c r="U129" s="206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82</v>
      </c>
      <c r="AT129" s="207" t="s">
        <v>163</v>
      </c>
      <c r="AU129" s="207" t="s">
        <v>84</v>
      </c>
      <c r="AY129" s="14" t="s">
        <v>155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82</v>
      </c>
      <c r="BK129" s="208">
        <f>ROUND(I129*H129,2)</f>
        <v>0</v>
      </c>
      <c r="BL129" s="14" t="s">
        <v>82</v>
      </c>
      <c r="BM129" s="207" t="s">
        <v>1076</v>
      </c>
    </row>
    <row r="130" s="2" customFormat="1">
      <c r="A130" s="35"/>
      <c r="B130" s="36"/>
      <c r="C130" s="37"/>
      <c r="D130" s="209" t="s">
        <v>157</v>
      </c>
      <c r="E130" s="37"/>
      <c r="F130" s="210" t="s">
        <v>1077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157</v>
      </c>
      <c r="AU130" s="14" t="s">
        <v>84</v>
      </c>
    </row>
    <row r="131" s="2" customFormat="1" ht="21.75" customHeight="1">
      <c r="A131" s="35"/>
      <c r="B131" s="36"/>
      <c r="C131" s="214" t="s">
        <v>168</v>
      </c>
      <c r="D131" s="214" t="s">
        <v>163</v>
      </c>
      <c r="E131" s="215" t="s">
        <v>1078</v>
      </c>
      <c r="F131" s="216" t="s">
        <v>1079</v>
      </c>
      <c r="G131" s="217" t="s">
        <v>160</v>
      </c>
      <c r="H131" s="218">
        <v>500</v>
      </c>
      <c r="I131" s="219"/>
      <c r="J131" s="220">
        <f>ROUND(I131*H131,2)</f>
        <v>0</v>
      </c>
      <c r="K131" s="216" t="s">
        <v>661</v>
      </c>
      <c r="L131" s="41"/>
      <c r="M131" s="221" t="s">
        <v>1</v>
      </c>
      <c r="N131" s="222" t="s">
        <v>40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5">
        <f>S131*H131</f>
        <v>0</v>
      </c>
      <c r="U131" s="206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82</v>
      </c>
      <c r="AT131" s="207" t="s">
        <v>163</v>
      </c>
      <c r="AU131" s="207" t="s">
        <v>84</v>
      </c>
      <c r="AY131" s="14" t="s">
        <v>155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82</v>
      </c>
      <c r="BK131" s="208">
        <f>ROUND(I131*H131,2)</f>
        <v>0</v>
      </c>
      <c r="BL131" s="14" t="s">
        <v>82</v>
      </c>
      <c r="BM131" s="207" t="s">
        <v>1080</v>
      </c>
    </row>
    <row r="132" s="2" customFormat="1">
      <c r="A132" s="35"/>
      <c r="B132" s="36"/>
      <c r="C132" s="37"/>
      <c r="D132" s="209" t="s">
        <v>157</v>
      </c>
      <c r="E132" s="37"/>
      <c r="F132" s="210" t="s">
        <v>1081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157</v>
      </c>
      <c r="AU132" s="14" t="s">
        <v>84</v>
      </c>
    </row>
    <row r="133" s="2" customFormat="1" ht="21.75" customHeight="1">
      <c r="A133" s="35"/>
      <c r="B133" s="36"/>
      <c r="C133" s="214" t="s">
        <v>172</v>
      </c>
      <c r="D133" s="214" t="s">
        <v>163</v>
      </c>
      <c r="E133" s="215" t="s">
        <v>1082</v>
      </c>
      <c r="F133" s="216" t="s">
        <v>1083</v>
      </c>
      <c r="G133" s="217" t="s">
        <v>160</v>
      </c>
      <c r="H133" s="218">
        <v>100</v>
      </c>
      <c r="I133" s="219"/>
      <c r="J133" s="220">
        <f>ROUND(I133*H133,2)</f>
        <v>0</v>
      </c>
      <c r="K133" s="216" t="s">
        <v>661</v>
      </c>
      <c r="L133" s="41"/>
      <c r="M133" s="221" t="s">
        <v>1</v>
      </c>
      <c r="N133" s="222" t="s">
        <v>40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5">
        <f>S133*H133</f>
        <v>0</v>
      </c>
      <c r="U133" s="206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82</v>
      </c>
      <c r="AT133" s="207" t="s">
        <v>163</v>
      </c>
      <c r="AU133" s="207" t="s">
        <v>84</v>
      </c>
      <c r="AY133" s="14" t="s">
        <v>155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82</v>
      </c>
      <c r="BK133" s="208">
        <f>ROUND(I133*H133,2)</f>
        <v>0</v>
      </c>
      <c r="BL133" s="14" t="s">
        <v>82</v>
      </c>
      <c r="BM133" s="207" t="s">
        <v>1084</v>
      </c>
    </row>
    <row r="134" s="2" customFormat="1">
      <c r="A134" s="35"/>
      <c r="B134" s="36"/>
      <c r="C134" s="37"/>
      <c r="D134" s="209" t="s">
        <v>157</v>
      </c>
      <c r="E134" s="37"/>
      <c r="F134" s="210" t="s">
        <v>1085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157</v>
      </c>
      <c r="AU134" s="14" t="s">
        <v>84</v>
      </c>
    </row>
    <row r="135" s="2" customFormat="1">
      <c r="A135" s="35"/>
      <c r="B135" s="36"/>
      <c r="C135" s="214" t="s">
        <v>176</v>
      </c>
      <c r="D135" s="214" t="s">
        <v>163</v>
      </c>
      <c r="E135" s="215" t="s">
        <v>1086</v>
      </c>
      <c r="F135" s="216" t="s">
        <v>1087</v>
      </c>
      <c r="G135" s="217" t="s">
        <v>160</v>
      </c>
      <c r="H135" s="218">
        <v>50</v>
      </c>
      <c r="I135" s="219"/>
      <c r="J135" s="220">
        <f>ROUND(I135*H135,2)</f>
        <v>0</v>
      </c>
      <c r="K135" s="216" t="s">
        <v>661</v>
      </c>
      <c r="L135" s="41"/>
      <c r="M135" s="221" t="s">
        <v>1</v>
      </c>
      <c r="N135" s="222" t="s">
        <v>40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5">
        <f>S135*H135</f>
        <v>0</v>
      </c>
      <c r="U135" s="206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82</v>
      </c>
      <c r="AT135" s="207" t="s">
        <v>163</v>
      </c>
      <c r="AU135" s="207" t="s">
        <v>84</v>
      </c>
      <c r="AY135" s="14" t="s">
        <v>155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82</v>
      </c>
      <c r="BK135" s="208">
        <f>ROUND(I135*H135,2)</f>
        <v>0</v>
      </c>
      <c r="BL135" s="14" t="s">
        <v>82</v>
      </c>
      <c r="BM135" s="207" t="s">
        <v>1088</v>
      </c>
    </row>
    <row r="136" s="2" customFormat="1">
      <c r="A136" s="35"/>
      <c r="B136" s="36"/>
      <c r="C136" s="37"/>
      <c r="D136" s="209" t="s">
        <v>157</v>
      </c>
      <c r="E136" s="37"/>
      <c r="F136" s="210" t="s">
        <v>1089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157</v>
      </c>
      <c r="AU136" s="14" t="s">
        <v>84</v>
      </c>
    </row>
    <row r="137" s="2" customFormat="1">
      <c r="A137" s="35"/>
      <c r="B137" s="36"/>
      <c r="C137" s="214" t="s">
        <v>180</v>
      </c>
      <c r="D137" s="214" t="s">
        <v>163</v>
      </c>
      <c r="E137" s="215" t="s">
        <v>1090</v>
      </c>
      <c r="F137" s="216" t="s">
        <v>1091</v>
      </c>
      <c r="G137" s="217" t="s">
        <v>160</v>
      </c>
      <c r="H137" s="218">
        <v>50</v>
      </c>
      <c r="I137" s="219"/>
      <c r="J137" s="220">
        <f>ROUND(I137*H137,2)</f>
        <v>0</v>
      </c>
      <c r="K137" s="216" t="s">
        <v>661</v>
      </c>
      <c r="L137" s="41"/>
      <c r="M137" s="221" t="s">
        <v>1</v>
      </c>
      <c r="N137" s="222" t="s">
        <v>40</v>
      </c>
      <c r="O137" s="88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5">
        <f>S137*H137</f>
        <v>0</v>
      </c>
      <c r="U137" s="206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82</v>
      </c>
      <c r="AT137" s="207" t="s">
        <v>163</v>
      </c>
      <c r="AU137" s="207" t="s">
        <v>84</v>
      </c>
      <c r="AY137" s="14" t="s">
        <v>155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82</v>
      </c>
      <c r="BK137" s="208">
        <f>ROUND(I137*H137,2)</f>
        <v>0</v>
      </c>
      <c r="BL137" s="14" t="s">
        <v>82</v>
      </c>
      <c r="BM137" s="207" t="s">
        <v>1092</v>
      </c>
    </row>
    <row r="138" s="2" customFormat="1">
      <c r="A138" s="35"/>
      <c r="B138" s="36"/>
      <c r="C138" s="37"/>
      <c r="D138" s="209" t="s">
        <v>157</v>
      </c>
      <c r="E138" s="37"/>
      <c r="F138" s="210" t="s">
        <v>1093</v>
      </c>
      <c r="G138" s="37"/>
      <c r="H138" s="37"/>
      <c r="I138" s="211"/>
      <c r="J138" s="37"/>
      <c r="K138" s="37"/>
      <c r="L138" s="41"/>
      <c r="M138" s="212"/>
      <c r="N138" s="213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157</v>
      </c>
      <c r="AU138" s="14" t="s">
        <v>84</v>
      </c>
    </row>
    <row r="139" s="2" customFormat="1" ht="16.5" customHeight="1">
      <c r="A139" s="35"/>
      <c r="B139" s="36"/>
      <c r="C139" s="214" t="s">
        <v>185</v>
      </c>
      <c r="D139" s="214" t="s">
        <v>163</v>
      </c>
      <c r="E139" s="215" t="s">
        <v>1094</v>
      </c>
      <c r="F139" s="216" t="s">
        <v>1095</v>
      </c>
      <c r="G139" s="217" t="s">
        <v>160</v>
      </c>
      <c r="H139" s="218">
        <v>50</v>
      </c>
      <c r="I139" s="219"/>
      <c r="J139" s="220">
        <f>ROUND(I139*H139,2)</f>
        <v>0</v>
      </c>
      <c r="K139" s="216" t="s">
        <v>661</v>
      </c>
      <c r="L139" s="41"/>
      <c r="M139" s="221" t="s">
        <v>1</v>
      </c>
      <c r="N139" s="222" t="s">
        <v>40</v>
      </c>
      <c r="O139" s="88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5">
        <f>S139*H139</f>
        <v>0</v>
      </c>
      <c r="U139" s="206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82</v>
      </c>
      <c r="AT139" s="207" t="s">
        <v>163</v>
      </c>
      <c r="AU139" s="207" t="s">
        <v>84</v>
      </c>
      <c r="AY139" s="14" t="s">
        <v>155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82</v>
      </c>
      <c r="BK139" s="208">
        <f>ROUND(I139*H139,2)</f>
        <v>0</v>
      </c>
      <c r="BL139" s="14" t="s">
        <v>82</v>
      </c>
      <c r="BM139" s="207" t="s">
        <v>1096</v>
      </c>
    </row>
    <row r="140" s="2" customFormat="1">
      <c r="A140" s="35"/>
      <c r="B140" s="36"/>
      <c r="C140" s="37"/>
      <c r="D140" s="209" t="s">
        <v>157</v>
      </c>
      <c r="E140" s="37"/>
      <c r="F140" s="210" t="s">
        <v>1097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157</v>
      </c>
      <c r="AU140" s="14" t="s">
        <v>84</v>
      </c>
    </row>
    <row r="141" s="2" customFormat="1" ht="16.5" customHeight="1">
      <c r="A141" s="35"/>
      <c r="B141" s="36"/>
      <c r="C141" s="214" t="s">
        <v>189</v>
      </c>
      <c r="D141" s="214" t="s">
        <v>163</v>
      </c>
      <c r="E141" s="215" t="s">
        <v>1098</v>
      </c>
      <c r="F141" s="216" t="s">
        <v>1099</v>
      </c>
      <c r="G141" s="217" t="s">
        <v>160</v>
      </c>
      <c r="H141" s="218">
        <v>50</v>
      </c>
      <c r="I141" s="219"/>
      <c r="J141" s="220">
        <f>ROUND(I141*H141,2)</f>
        <v>0</v>
      </c>
      <c r="K141" s="216" t="s">
        <v>661</v>
      </c>
      <c r="L141" s="41"/>
      <c r="M141" s="221" t="s">
        <v>1</v>
      </c>
      <c r="N141" s="222" t="s">
        <v>40</v>
      </c>
      <c r="O141" s="88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5">
        <f>S141*H141</f>
        <v>0</v>
      </c>
      <c r="U141" s="206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82</v>
      </c>
      <c r="AT141" s="207" t="s">
        <v>163</v>
      </c>
      <c r="AU141" s="207" t="s">
        <v>84</v>
      </c>
      <c r="AY141" s="14" t="s">
        <v>155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4" t="s">
        <v>82</v>
      </c>
      <c r="BK141" s="208">
        <f>ROUND(I141*H141,2)</f>
        <v>0</v>
      </c>
      <c r="BL141" s="14" t="s">
        <v>82</v>
      </c>
      <c r="BM141" s="207" t="s">
        <v>1100</v>
      </c>
    </row>
    <row r="142" s="2" customFormat="1">
      <c r="A142" s="35"/>
      <c r="B142" s="36"/>
      <c r="C142" s="37"/>
      <c r="D142" s="209" t="s">
        <v>157</v>
      </c>
      <c r="E142" s="37"/>
      <c r="F142" s="210" t="s">
        <v>1101</v>
      </c>
      <c r="G142" s="37"/>
      <c r="H142" s="37"/>
      <c r="I142" s="211"/>
      <c r="J142" s="37"/>
      <c r="K142" s="37"/>
      <c r="L142" s="41"/>
      <c r="M142" s="212"/>
      <c r="N142" s="213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157</v>
      </c>
      <c r="AU142" s="14" t="s">
        <v>84</v>
      </c>
    </row>
    <row r="143" s="2" customFormat="1" ht="33" customHeight="1">
      <c r="A143" s="35"/>
      <c r="B143" s="36"/>
      <c r="C143" s="214" t="s">
        <v>193</v>
      </c>
      <c r="D143" s="214" t="s">
        <v>163</v>
      </c>
      <c r="E143" s="215" t="s">
        <v>1102</v>
      </c>
      <c r="F143" s="216" t="s">
        <v>1103</v>
      </c>
      <c r="G143" s="217" t="s">
        <v>671</v>
      </c>
      <c r="H143" s="218">
        <v>1500</v>
      </c>
      <c r="I143" s="219"/>
      <c r="J143" s="220">
        <f>ROUND(I143*H143,2)</f>
        <v>0</v>
      </c>
      <c r="K143" s="216" t="s">
        <v>661</v>
      </c>
      <c r="L143" s="41"/>
      <c r="M143" s="221" t="s">
        <v>1</v>
      </c>
      <c r="N143" s="222" t="s">
        <v>40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5">
        <f>S143*H143</f>
        <v>0</v>
      </c>
      <c r="U143" s="206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82</v>
      </c>
      <c r="AT143" s="207" t="s">
        <v>163</v>
      </c>
      <c r="AU143" s="207" t="s">
        <v>84</v>
      </c>
      <c r="AY143" s="14" t="s">
        <v>155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82</v>
      </c>
      <c r="BK143" s="208">
        <f>ROUND(I143*H143,2)</f>
        <v>0</v>
      </c>
      <c r="BL143" s="14" t="s">
        <v>82</v>
      </c>
      <c r="BM143" s="207" t="s">
        <v>1104</v>
      </c>
    </row>
    <row r="144" s="2" customFormat="1">
      <c r="A144" s="35"/>
      <c r="B144" s="36"/>
      <c r="C144" s="37"/>
      <c r="D144" s="209" t="s">
        <v>157</v>
      </c>
      <c r="E144" s="37"/>
      <c r="F144" s="210" t="s">
        <v>1105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8"/>
      <c r="U144" s="89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157</v>
      </c>
      <c r="AU144" s="14" t="s">
        <v>84</v>
      </c>
    </row>
    <row r="145" s="2" customFormat="1">
      <c r="A145" s="35"/>
      <c r="B145" s="36"/>
      <c r="C145" s="214" t="s">
        <v>198</v>
      </c>
      <c r="D145" s="214" t="s">
        <v>163</v>
      </c>
      <c r="E145" s="215" t="s">
        <v>678</v>
      </c>
      <c r="F145" s="216" t="s">
        <v>679</v>
      </c>
      <c r="G145" s="217" t="s">
        <v>671</v>
      </c>
      <c r="H145" s="218">
        <v>300</v>
      </c>
      <c r="I145" s="219"/>
      <c r="J145" s="220">
        <f>ROUND(I145*H145,2)</f>
        <v>0</v>
      </c>
      <c r="K145" s="216" t="s">
        <v>661</v>
      </c>
      <c r="L145" s="41"/>
      <c r="M145" s="221" t="s">
        <v>1</v>
      </c>
      <c r="N145" s="222" t="s">
        <v>40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5">
        <f>S145*H145</f>
        <v>0</v>
      </c>
      <c r="U145" s="206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82</v>
      </c>
      <c r="AT145" s="207" t="s">
        <v>163</v>
      </c>
      <c r="AU145" s="207" t="s">
        <v>84</v>
      </c>
      <c r="AY145" s="14" t="s">
        <v>155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82</v>
      </c>
      <c r="BK145" s="208">
        <f>ROUND(I145*H145,2)</f>
        <v>0</v>
      </c>
      <c r="BL145" s="14" t="s">
        <v>82</v>
      </c>
      <c r="BM145" s="207" t="s">
        <v>1106</v>
      </c>
    </row>
    <row r="146" s="2" customFormat="1">
      <c r="A146" s="35"/>
      <c r="B146" s="36"/>
      <c r="C146" s="37"/>
      <c r="D146" s="209" t="s">
        <v>157</v>
      </c>
      <c r="E146" s="37"/>
      <c r="F146" s="210" t="s">
        <v>681</v>
      </c>
      <c r="G146" s="37"/>
      <c r="H146" s="37"/>
      <c r="I146" s="211"/>
      <c r="J146" s="37"/>
      <c r="K146" s="37"/>
      <c r="L146" s="41"/>
      <c r="M146" s="212"/>
      <c r="N146" s="213"/>
      <c r="O146" s="88"/>
      <c r="P146" s="88"/>
      <c r="Q146" s="88"/>
      <c r="R146" s="88"/>
      <c r="S146" s="88"/>
      <c r="T146" s="88"/>
      <c r="U146" s="89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157</v>
      </c>
      <c r="AU146" s="14" t="s">
        <v>84</v>
      </c>
    </row>
    <row r="147" s="2" customFormat="1" ht="33" customHeight="1">
      <c r="A147" s="35"/>
      <c r="B147" s="36"/>
      <c r="C147" s="214" t="s">
        <v>202</v>
      </c>
      <c r="D147" s="214" t="s">
        <v>163</v>
      </c>
      <c r="E147" s="215" t="s">
        <v>1107</v>
      </c>
      <c r="F147" s="216" t="s">
        <v>1108</v>
      </c>
      <c r="G147" s="217" t="s">
        <v>671</v>
      </c>
      <c r="H147" s="218">
        <v>98</v>
      </c>
      <c r="I147" s="219"/>
      <c r="J147" s="220">
        <f>ROUND(I147*H147,2)</f>
        <v>0</v>
      </c>
      <c r="K147" s="216" t="s">
        <v>661</v>
      </c>
      <c r="L147" s="41"/>
      <c r="M147" s="221" t="s">
        <v>1</v>
      </c>
      <c r="N147" s="222" t="s">
        <v>40</v>
      </c>
      <c r="O147" s="88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5">
        <f>S147*H147</f>
        <v>0</v>
      </c>
      <c r="U147" s="206" t="s">
        <v>1</v>
      </c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82</v>
      </c>
      <c r="AT147" s="207" t="s">
        <v>163</v>
      </c>
      <c r="AU147" s="207" t="s">
        <v>84</v>
      </c>
      <c r="AY147" s="14" t="s">
        <v>155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4" t="s">
        <v>82</v>
      </c>
      <c r="BK147" s="208">
        <f>ROUND(I147*H147,2)</f>
        <v>0</v>
      </c>
      <c r="BL147" s="14" t="s">
        <v>82</v>
      </c>
      <c r="BM147" s="207" t="s">
        <v>1109</v>
      </c>
    </row>
    <row r="148" s="2" customFormat="1">
      <c r="A148" s="35"/>
      <c r="B148" s="36"/>
      <c r="C148" s="37"/>
      <c r="D148" s="209" t="s">
        <v>157</v>
      </c>
      <c r="E148" s="37"/>
      <c r="F148" s="210" t="s">
        <v>1110</v>
      </c>
      <c r="G148" s="37"/>
      <c r="H148" s="37"/>
      <c r="I148" s="211"/>
      <c r="J148" s="37"/>
      <c r="K148" s="37"/>
      <c r="L148" s="41"/>
      <c r="M148" s="212"/>
      <c r="N148" s="213"/>
      <c r="O148" s="88"/>
      <c r="P148" s="88"/>
      <c r="Q148" s="88"/>
      <c r="R148" s="88"/>
      <c r="S148" s="88"/>
      <c r="T148" s="88"/>
      <c r="U148" s="89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157</v>
      </c>
      <c r="AU148" s="14" t="s">
        <v>84</v>
      </c>
    </row>
    <row r="149" s="2" customFormat="1">
      <c r="A149" s="35"/>
      <c r="B149" s="36"/>
      <c r="C149" s="214" t="s">
        <v>207</v>
      </c>
      <c r="D149" s="214" t="s">
        <v>163</v>
      </c>
      <c r="E149" s="215" t="s">
        <v>682</v>
      </c>
      <c r="F149" s="216" t="s">
        <v>683</v>
      </c>
      <c r="G149" s="217" t="s">
        <v>304</v>
      </c>
      <c r="H149" s="218">
        <v>1500</v>
      </c>
      <c r="I149" s="219"/>
      <c r="J149" s="220">
        <f>ROUND(I149*H149,2)</f>
        <v>0</v>
      </c>
      <c r="K149" s="216" t="s">
        <v>661</v>
      </c>
      <c r="L149" s="41"/>
      <c r="M149" s="221" t="s">
        <v>1</v>
      </c>
      <c r="N149" s="222" t="s">
        <v>40</v>
      </c>
      <c r="O149" s="88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5">
        <f>S149*H149</f>
        <v>0</v>
      </c>
      <c r="U149" s="206" t="s">
        <v>1</v>
      </c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82</v>
      </c>
      <c r="AT149" s="207" t="s">
        <v>163</v>
      </c>
      <c r="AU149" s="207" t="s">
        <v>84</v>
      </c>
      <c r="AY149" s="14" t="s">
        <v>155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4" t="s">
        <v>82</v>
      </c>
      <c r="BK149" s="208">
        <f>ROUND(I149*H149,2)</f>
        <v>0</v>
      </c>
      <c r="BL149" s="14" t="s">
        <v>82</v>
      </c>
      <c r="BM149" s="207" t="s">
        <v>1111</v>
      </c>
    </row>
    <row r="150" s="2" customFormat="1">
      <c r="A150" s="35"/>
      <c r="B150" s="36"/>
      <c r="C150" s="37"/>
      <c r="D150" s="209" t="s">
        <v>157</v>
      </c>
      <c r="E150" s="37"/>
      <c r="F150" s="210" t="s">
        <v>685</v>
      </c>
      <c r="G150" s="37"/>
      <c r="H150" s="37"/>
      <c r="I150" s="211"/>
      <c r="J150" s="37"/>
      <c r="K150" s="37"/>
      <c r="L150" s="41"/>
      <c r="M150" s="212"/>
      <c r="N150" s="213"/>
      <c r="O150" s="88"/>
      <c r="P150" s="88"/>
      <c r="Q150" s="88"/>
      <c r="R150" s="88"/>
      <c r="S150" s="88"/>
      <c r="T150" s="88"/>
      <c r="U150" s="89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157</v>
      </c>
      <c r="AU150" s="14" t="s">
        <v>84</v>
      </c>
    </row>
    <row r="151" s="2" customFormat="1">
      <c r="A151" s="35"/>
      <c r="B151" s="36"/>
      <c r="C151" s="214" t="s">
        <v>218</v>
      </c>
      <c r="D151" s="214" t="s">
        <v>163</v>
      </c>
      <c r="E151" s="215" t="s">
        <v>1112</v>
      </c>
      <c r="F151" s="216" t="s">
        <v>1113</v>
      </c>
      <c r="G151" s="217" t="s">
        <v>671</v>
      </c>
      <c r="H151" s="218">
        <v>20</v>
      </c>
      <c r="I151" s="219"/>
      <c r="J151" s="220">
        <f>ROUND(I151*H151,2)</f>
        <v>0</v>
      </c>
      <c r="K151" s="216" t="s">
        <v>661</v>
      </c>
      <c r="L151" s="41"/>
      <c r="M151" s="221" t="s">
        <v>1</v>
      </c>
      <c r="N151" s="222" t="s">
        <v>40</v>
      </c>
      <c r="O151" s="88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5">
        <f>S151*H151</f>
        <v>0</v>
      </c>
      <c r="U151" s="206" t="s">
        <v>1</v>
      </c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82</v>
      </c>
      <c r="AT151" s="207" t="s">
        <v>163</v>
      </c>
      <c r="AU151" s="207" t="s">
        <v>84</v>
      </c>
      <c r="AY151" s="14" t="s">
        <v>155</v>
      </c>
      <c r="BE151" s="208">
        <f>IF(N151="základní",J151,0)</f>
        <v>0</v>
      </c>
      <c r="BF151" s="208">
        <f>IF(N151="snížená",J151,0)</f>
        <v>0</v>
      </c>
      <c r="BG151" s="208">
        <f>IF(N151="zákl. přenesená",J151,0)</f>
        <v>0</v>
      </c>
      <c r="BH151" s="208">
        <f>IF(N151="sníž. přenesená",J151,0)</f>
        <v>0</v>
      </c>
      <c r="BI151" s="208">
        <f>IF(N151="nulová",J151,0)</f>
        <v>0</v>
      </c>
      <c r="BJ151" s="14" t="s">
        <v>82</v>
      </c>
      <c r="BK151" s="208">
        <f>ROUND(I151*H151,2)</f>
        <v>0</v>
      </c>
      <c r="BL151" s="14" t="s">
        <v>82</v>
      </c>
      <c r="BM151" s="207" t="s">
        <v>1114</v>
      </c>
    </row>
    <row r="152" s="2" customFormat="1">
      <c r="A152" s="35"/>
      <c r="B152" s="36"/>
      <c r="C152" s="37"/>
      <c r="D152" s="209" t="s">
        <v>157</v>
      </c>
      <c r="E152" s="37"/>
      <c r="F152" s="210" t="s">
        <v>1115</v>
      </c>
      <c r="G152" s="37"/>
      <c r="H152" s="37"/>
      <c r="I152" s="211"/>
      <c r="J152" s="37"/>
      <c r="K152" s="37"/>
      <c r="L152" s="41"/>
      <c r="M152" s="212"/>
      <c r="N152" s="213"/>
      <c r="O152" s="88"/>
      <c r="P152" s="88"/>
      <c r="Q152" s="88"/>
      <c r="R152" s="88"/>
      <c r="S152" s="88"/>
      <c r="T152" s="88"/>
      <c r="U152" s="89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157</v>
      </c>
      <c r="AU152" s="14" t="s">
        <v>84</v>
      </c>
    </row>
    <row r="153" s="2" customFormat="1">
      <c r="A153" s="35"/>
      <c r="B153" s="36"/>
      <c r="C153" s="214" t="s">
        <v>222</v>
      </c>
      <c r="D153" s="214" t="s">
        <v>163</v>
      </c>
      <c r="E153" s="215" t="s">
        <v>1116</v>
      </c>
      <c r="F153" s="216" t="s">
        <v>1117</v>
      </c>
      <c r="G153" s="217" t="s">
        <v>671</v>
      </c>
      <c r="H153" s="218">
        <v>98</v>
      </c>
      <c r="I153" s="219"/>
      <c r="J153" s="220">
        <f>ROUND(I153*H153,2)</f>
        <v>0</v>
      </c>
      <c r="K153" s="216" t="s">
        <v>661</v>
      </c>
      <c r="L153" s="41"/>
      <c r="M153" s="221" t="s">
        <v>1</v>
      </c>
      <c r="N153" s="222" t="s">
        <v>40</v>
      </c>
      <c r="O153" s="88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5">
        <f>S153*H153</f>
        <v>0</v>
      </c>
      <c r="U153" s="206" t="s">
        <v>1</v>
      </c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82</v>
      </c>
      <c r="AT153" s="207" t="s">
        <v>163</v>
      </c>
      <c r="AU153" s="207" t="s">
        <v>84</v>
      </c>
      <c r="AY153" s="14" t="s">
        <v>155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4" t="s">
        <v>82</v>
      </c>
      <c r="BK153" s="208">
        <f>ROUND(I153*H153,2)</f>
        <v>0</v>
      </c>
      <c r="BL153" s="14" t="s">
        <v>82</v>
      </c>
      <c r="BM153" s="207" t="s">
        <v>1118</v>
      </c>
    </row>
    <row r="154" s="2" customFormat="1">
      <c r="A154" s="35"/>
      <c r="B154" s="36"/>
      <c r="C154" s="37"/>
      <c r="D154" s="209" t="s">
        <v>157</v>
      </c>
      <c r="E154" s="37"/>
      <c r="F154" s="210" t="s">
        <v>1119</v>
      </c>
      <c r="G154" s="37"/>
      <c r="H154" s="37"/>
      <c r="I154" s="211"/>
      <c r="J154" s="37"/>
      <c r="K154" s="37"/>
      <c r="L154" s="41"/>
      <c r="M154" s="212"/>
      <c r="N154" s="213"/>
      <c r="O154" s="88"/>
      <c r="P154" s="88"/>
      <c r="Q154" s="88"/>
      <c r="R154" s="88"/>
      <c r="S154" s="88"/>
      <c r="T154" s="88"/>
      <c r="U154" s="89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157</v>
      </c>
      <c r="AU154" s="14" t="s">
        <v>84</v>
      </c>
    </row>
    <row r="155" s="2" customFormat="1">
      <c r="A155" s="35"/>
      <c r="B155" s="36"/>
      <c r="C155" s="214" t="s">
        <v>227</v>
      </c>
      <c r="D155" s="214" t="s">
        <v>163</v>
      </c>
      <c r="E155" s="215" t="s">
        <v>1120</v>
      </c>
      <c r="F155" s="216" t="s">
        <v>1121</v>
      </c>
      <c r="G155" s="217" t="s">
        <v>304</v>
      </c>
      <c r="H155" s="218">
        <v>3100</v>
      </c>
      <c r="I155" s="219"/>
      <c r="J155" s="220">
        <f>ROUND(I155*H155,2)</f>
        <v>0</v>
      </c>
      <c r="K155" s="216" t="s">
        <v>661</v>
      </c>
      <c r="L155" s="41"/>
      <c r="M155" s="221" t="s">
        <v>1</v>
      </c>
      <c r="N155" s="222" t="s">
        <v>40</v>
      </c>
      <c r="O155" s="88"/>
      <c r="P155" s="205">
        <f>O155*H155</f>
        <v>0</v>
      </c>
      <c r="Q155" s="205">
        <v>0</v>
      </c>
      <c r="R155" s="205">
        <f>Q155*H155</f>
        <v>0</v>
      </c>
      <c r="S155" s="205">
        <v>0</v>
      </c>
      <c r="T155" s="205">
        <f>S155*H155</f>
        <v>0</v>
      </c>
      <c r="U155" s="206" t="s">
        <v>1</v>
      </c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7" t="s">
        <v>82</v>
      </c>
      <c r="AT155" s="207" t="s">
        <v>163</v>
      </c>
      <c r="AU155" s="207" t="s">
        <v>84</v>
      </c>
      <c r="AY155" s="14" t="s">
        <v>155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4" t="s">
        <v>82</v>
      </c>
      <c r="BK155" s="208">
        <f>ROUND(I155*H155,2)</f>
        <v>0</v>
      </c>
      <c r="BL155" s="14" t="s">
        <v>82</v>
      </c>
      <c r="BM155" s="207" t="s">
        <v>1122</v>
      </c>
    </row>
    <row r="156" s="2" customFormat="1">
      <c r="A156" s="35"/>
      <c r="B156" s="36"/>
      <c r="C156" s="37"/>
      <c r="D156" s="209" t="s">
        <v>157</v>
      </c>
      <c r="E156" s="37"/>
      <c r="F156" s="210" t="s">
        <v>1123</v>
      </c>
      <c r="G156" s="37"/>
      <c r="H156" s="37"/>
      <c r="I156" s="211"/>
      <c r="J156" s="37"/>
      <c r="K156" s="37"/>
      <c r="L156" s="41"/>
      <c r="M156" s="212"/>
      <c r="N156" s="213"/>
      <c r="O156" s="88"/>
      <c r="P156" s="88"/>
      <c r="Q156" s="88"/>
      <c r="R156" s="88"/>
      <c r="S156" s="88"/>
      <c r="T156" s="88"/>
      <c r="U156" s="89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157</v>
      </c>
      <c r="AU156" s="14" t="s">
        <v>84</v>
      </c>
    </row>
    <row r="157" s="2" customFormat="1">
      <c r="A157" s="35"/>
      <c r="B157" s="36"/>
      <c r="C157" s="214" t="s">
        <v>211</v>
      </c>
      <c r="D157" s="214" t="s">
        <v>163</v>
      </c>
      <c r="E157" s="215" t="s">
        <v>686</v>
      </c>
      <c r="F157" s="216" t="s">
        <v>687</v>
      </c>
      <c r="G157" s="217" t="s">
        <v>304</v>
      </c>
      <c r="H157" s="218">
        <v>105</v>
      </c>
      <c r="I157" s="219"/>
      <c r="J157" s="220">
        <f>ROUND(I157*H157,2)</f>
        <v>0</v>
      </c>
      <c r="K157" s="216" t="s">
        <v>661</v>
      </c>
      <c r="L157" s="41"/>
      <c r="M157" s="221" t="s">
        <v>1</v>
      </c>
      <c r="N157" s="222" t="s">
        <v>40</v>
      </c>
      <c r="O157" s="88"/>
      <c r="P157" s="205">
        <f>O157*H157</f>
        <v>0</v>
      </c>
      <c r="Q157" s="205">
        <v>0.0036600000000000001</v>
      </c>
      <c r="R157" s="205">
        <f>Q157*H157</f>
        <v>0.38430000000000003</v>
      </c>
      <c r="S157" s="205">
        <v>0</v>
      </c>
      <c r="T157" s="205">
        <f>S157*H157</f>
        <v>0</v>
      </c>
      <c r="U157" s="206" t="s">
        <v>1</v>
      </c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7" t="s">
        <v>82</v>
      </c>
      <c r="AT157" s="207" t="s">
        <v>163</v>
      </c>
      <c r="AU157" s="207" t="s">
        <v>84</v>
      </c>
      <c r="AY157" s="14" t="s">
        <v>155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4" t="s">
        <v>82</v>
      </c>
      <c r="BK157" s="208">
        <f>ROUND(I157*H157,2)</f>
        <v>0</v>
      </c>
      <c r="BL157" s="14" t="s">
        <v>82</v>
      </c>
      <c r="BM157" s="207" t="s">
        <v>1124</v>
      </c>
    </row>
    <row r="158" s="2" customFormat="1">
      <c r="A158" s="35"/>
      <c r="B158" s="36"/>
      <c r="C158" s="37"/>
      <c r="D158" s="209" t="s">
        <v>157</v>
      </c>
      <c r="E158" s="37"/>
      <c r="F158" s="210" t="s">
        <v>689</v>
      </c>
      <c r="G158" s="37"/>
      <c r="H158" s="37"/>
      <c r="I158" s="211"/>
      <c r="J158" s="37"/>
      <c r="K158" s="37"/>
      <c r="L158" s="41"/>
      <c r="M158" s="212"/>
      <c r="N158" s="213"/>
      <c r="O158" s="88"/>
      <c r="P158" s="88"/>
      <c r="Q158" s="88"/>
      <c r="R158" s="88"/>
      <c r="S158" s="88"/>
      <c r="T158" s="88"/>
      <c r="U158" s="89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157</v>
      </c>
      <c r="AU158" s="14" t="s">
        <v>84</v>
      </c>
    </row>
    <row r="159" s="2" customFormat="1">
      <c r="A159" s="35"/>
      <c r="B159" s="36"/>
      <c r="C159" s="195" t="s">
        <v>8</v>
      </c>
      <c r="D159" s="195" t="s">
        <v>150</v>
      </c>
      <c r="E159" s="196" t="s">
        <v>1125</v>
      </c>
      <c r="F159" s="197" t="s">
        <v>1126</v>
      </c>
      <c r="G159" s="198" t="s">
        <v>304</v>
      </c>
      <c r="H159" s="199">
        <v>210</v>
      </c>
      <c r="I159" s="200"/>
      <c r="J159" s="201">
        <f>ROUND(I159*H159,2)</f>
        <v>0</v>
      </c>
      <c r="K159" s="197" t="s">
        <v>661</v>
      </c>
      <c r="L159" s="202"/>
      <c r="M159" s="203" t="s">
        <v>1</v>
      </c>
      <c r="N159" s="204" t="s">
        <v>40</v>
      </c>
      <c r="O159" s="88"/>
      <c r="P159" s="205">
        <f>O159*H159</f>
        <v>0</v>
      </c>
      <c r="Q159" s="205">
        <v>0.00020000000000000001</v>
      </c>
      <c r="R159" s="205">
        <f>Q159*H159</f>
        <v>0.042000000000000003</v>
      </c>
      <c r="S159" s="205">
        <v>0</v>
      </c>
      <c r="T159" s="205">
        <f>S159*H159</f>
        <v>0</v>
      </c>
      <c r="U159" s="206" t="s">
        <v>1</v>
      </c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183</v>
      </c>
      <c r="AT159" s="207" t="s">
        <v>150</v>
      </c>
      <c r="AU159" s="207" t="s">
        <v>84</v>
      </c>
      <c r="AY159" s="14" t="s">
        <v>155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4" t="s">
        <v>82</v>
      </c>
      <c r="BK159" s="208">
        <f>ROUND(I159*H159,2)</f>
        <v>0</v>
      </c>
      <c r="BL159" s="14" t="s">
        <v>183</v>
      </c>
      <c r="BM159" s="207" t="s">
        <v>1127</v>
      </c>
    </row>
    <row r="160" s="2" customFormat="1">
      <c r="A160" s="35"/>
      <c r="B160" s="36"/>
      <c r="C160" s="37"/>
      <c r="D160" s="209" t="s">
        <v>157</v>
      </c>
      <c r="E160" s="37"/>
      <c r="F160" s="210" t="s">
        <v>1126</v>
      </c>
      <c r="G160" s="37"/>
      <c r="H160" s="37"/>
      <c r="I160" s="211"/>
      <c r="J160" s="37"/>
      <c r="K160" s="37"/>
      <c r="L160" s="41"/>
      <c r="M160" s="212"/>
      <c r="N160" s="213"/>
      <c r="O160" s="88"/>
      <c r="P160" s="88"/>
      <c r="Q160" s="88"/>
      <c r="R160" s="88"/>
      <c r="S160" s="88"/>
      <c r="T160" s="88"/>
      <c r="U160" s="89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157</v>
      </c>
      <c r="AU160" s="14" t="s">
        <v>84</v>
      </c>
    </row>
    <row r="161" s="2" customFormat="1" ht="44.25" customHeight="1">
      <c r="A161" s="35"/>
      <c r="B161" s="36"/>
      <c r="C161" s="214" t="s">
        <v>232</v>
      </c>
      <c r="D161" s="214" t="s">
        <v>163</v>
      </c>
      <c r="E161" s="215" t="s">
        <v>1128</v>
      </c>
      <c r="F161" s="216" t="s">
        <v>1129</v>
      </c>
      <c r="G161" s="217" t="s">
        <v>666</v>
      </c>
      <c r="H161" s="218">
        <v>3100</v>
      </c>
      <c r="I161" s="219"/>
      <c r="J161" s="220">
        <f>ROUND(I161*H161,2)</f>
        <v>0</v>
      </c>
      <c r="K161" s="216" t="s">
        <v>661</v>
      </c>
      <c r="L161" s="41"/>
      <c r="M161" s="221" t="s">
        <v>1</v>
      </c>
      <c r="N161" s="222" t="s">
        <v>40</v>
      </c>
      <c r="O161" s="88"/>
      <c r="P161" s="205">
        <f>O161*H161</f>
        <v>0</v>
      </c>
      <c r="Q161" s="205">
        <v>2.0000000000000002E-05</v>
      </c>
      <c r="R161" s="205">
        <f>Q161*H161</f>
        <v>0.062000000000000006</v>
      </c>
      <c r="S161" s="205">
        <v>0</v>
      </c>
      <c r="T161" s="205">
        <f>S161*H161</f>
        <v>0</v>
      </c>
      <c r="U161" s="206" t="s">
        <v>1</v>
      </c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82</v>
      </c>
      <c r="AT161" s="207" t="s">
        <v>163</v>
      </c>
      <c r="AU161" s="207" t="s">
        <v>84</v>
      </c>
      <c r="AY161" s="14" t="s">
        <v>155</v>
      </c>
      <c r="BE161" s="208">
        <f>IF(N161="základní",J161,0)</f>
        <v>0</v>
      </c>
      <c r="BF161" s="208">
        <f>IF(N161="snížená",J161,0)</f>
        <v>0</v>
      </c>
      <c r="BG161" s="208">
        <f>IF(N161="zákl. přenesená",J161,0)</f>
        <v>0</v>
      </c>
      <c r="BH161" s="208">
        <f>IF(N161="sníž. přenesená",J161,0)</f>
        <v>0</v>
      </c>
      <c r="BI161" s="208">
        <f>IF(N161="nulová",J161,0)</f>
        <v>0</v>
      </c>
      <c r="BJ161" s="14" t="s">
        <v>82</v>
      </c>
      <c r="BK161" s="208">
        <f>ROUND(I161*H161,2)</f>
        <v>0</v>
      </c>
      <c r="BL161" s="14" t="s">
        <v>82</v>
      </c>
      <c r="BM161" s="207" t="s">
        <v>1130</v>
      </c>
    </row>
    <row r="162" s="2" customFormat="1">
      <c r="A162" s="35"/>
      <c r="B162" s="36"/>
      <c r="C162" s="37"/>
      <c r="D162" s="209" t="s">
        <v>157</v>
      </c>
      <c r="E162" s="37"/>
      <c r="F162" s="210" t="s">
        <v>1131</v>
      </c>
      <c r="G162" s="37"/>
      <c r="H162" s="37"/>
      <c r="I162" s="211"/>
      <c r="J162" s="37"/>
      <c r="K162" s="37"/>
      <c r="L162" s="41"/>
      <c r="M162" s="212"/>
      <c r="N162" s="213"/>
      <c r="O162" s="88"/>
      <c r="P162" s="88"/>
      <c r="Q162" s="88"/>
      <c r="R162" s="88"/>
      <c r="S162" s="88"/>
      <c r="T162" s="88"/>
      <c r="U162" s="89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157</v>
      </c>
      <c r="AU162" s="14" t="s">
        <v>84</v>
      </c>
    </row>
    <row r="163" s="2" customFormat="1" ht="16.5" customHeight="1">
      <c r="A163" s="35"/>
      <c r="B163" s="36"/>
      <c r="C163" s="214" t="s">
        <v>236</v>
      </c>
      <c r="D163" s="214" t="s">
        <v>163</v>
      </c>
      <c r="E163" s="215" t="s">
        <v>693</v>
      </c>
      <c r="F163" s="216" t="s">
        <v>694</v>
      </c>
      <c r="G163" s="217" t="s">
        <v>230</v>
      </c>
      <c r="H163" s="218">
        <v>200</v>
      </c>
      <c r="I163" s="219"/>
      <c r="J163" s="220">
        <f>ROUND(I163*H163,2)</f>
        <v>0</v>
      </c>
      <c r="K163" s="216" t="s">
        <v>661</v>
      </c>
      <c r="L163" s="41"/>
      <c r="M163" s="221" t="s">
        <v>1</v>
      </c>
      <c r="N163" s="222" t="s">
        <v>40</v>
      </c>
      <c r="O163" s="88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5">
        <f>S163*H163</f>
        <v>0</v>
      </c>
      <c r="U163" s="206" t="s">
        <v>1</v>
      </c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7" t="s">
        <v>82</v>
      </c>
      <c r="AT163" s="207" t="s">
        <v>163</v>
      </c>
      <c r="AU163" s="207" t="s">
        <v>84</v>
      </c>
      <c r="AY163" s="14" t="s">
        <v>155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4" t="s">
        <v>82</v>
      </c>
      <c r="BK163" s="208">
        <f>ROUND(I163*H163,2)</f>
        <v>0</v>
      </c>
      <c r="BL163" s="14" t="s">
        <v>82</v>
      </c>
      <c r="BM163" s="207" t="s">
        <v>1132</v>
      </c>
    </row>
    <row r="164" s="2" customFormat="1">
      <c r="A164" s="35"/>
      <c r="B164" s="36"/>
      <c r="C164" s="37"/>
      <c r="D164" s="209" t="s">
        <v>157</v>
      </c>
      <c r="E164" s="37"/>
      <c r="F164" s="210" t="s">
        <v>696</v>
      </c>
      <c r="G164" s="37"/>
      <c r="H164" s="37"/>
      <c r="I164" s="211"/>
      <c r="J164" s="37"/>
      <c r="K164" s="37"/>
      <c r="L164" s="41"/>
      <c r="M164" s="212"/>
      <c r="N164" s="213"/>
      <c r="O164" s="88"/>
      <c r="P164" s="88"/>
      <c r="Q164" s="88"/>
      <c r="R164" s="88"/>
      <c r="S164" s="88"/>
      <c r="T164" s="88"/>
      <c r="U164" s="89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157</v>
      </c>
      <c r="AU164" s="14" t="s">
        <v>84</v>
      </c>
    </row>
    <row r="165" s="2" customFormat="1">
      <c r="A165" s="35"/>
      <c r="B165" s="36"/>
      <c r="C165" s="37"/>
      <c r="D165" s="209" t="s">
        <v>245</v>
      </c>
      <c r="E165" s="37"/>
      <c r="F165" s="223" t="s">
        <v>697</v>
      </c>
      <c r="G165" s="37"/>
      <c r="H165" s="37"/>
      <c r="I165" s="211"/>
      <c r="J165" s="37"/>
      <c r="K165" s="37"/>
      <c r="L165" s="41"/>
      <c r="M165" s="212"/>
      <c r="N165" s="213"/>
      <c r="O165" s="88"/>
      <c r="P165" s="88"/>
      <c r="Q165" s="88"/>
      <c r="R165" s="88"/>
      <c r="S165" s="88"/>
      <c r="T165" s="88"/>
      <c r="U165" s="89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245</v>
      </c>
      <c r="AU165" s="14" t="s">
        <v>84</v>
      </c>
    </row>
    <row r="166" s="2" customFormat="1">
      <c r="A166" s="35"/>
      <c r="B166" s="36"/>
      <c r="C166" s="195" t="s">
        <v>253</v>
      </c>
      <c r="D166" s="195" t="s">
        <v>150</v>
      </c>
      <c r="E166" s="196" t="s">
        <v>1133</v>
      </c>
      <c r="F166" s="197" t="s">
        <v>1134</v>
      </c>
      <c r="G166" s="198" t="s">
        <v>160</v>
      </c>
      <c r="H166" s="199">
        <v>250</v>
      </c>
      <c r="I166" s="200"/>
      <c r="J166" s="201">
        <f>ROUND(I166*H166,2)</f>
        <v>0</v>
      </c>
      <c r="K166" s="197" t="s">
        <v>661</v>
      </c>
      <c r="L166" s="202"/>
      <c r="M166" s="203" t="s">
        <v>1</v>
      </c>
      <c r="N166" s="204" t="s">
        <v>40</v>
      </c>
      <c r="O166" s="88"/>
      <c r="P166" s="205">
        <f>O166*H166</f>
        <v>0</v>
      </c>
      <c r="Q166" s="205">
        <v>0.058999999999999997</v>
      </c>
      <c r="R166" s="205">
        <f>Q166*H166</f>
        <v>14.75</v>
      </c>
      <c r="S166" s="205">
        <v>0</v>
      </c>
      <c r="T166" s="205">
        <f>S166*H166</f>
        <v>0</v>
      </c>
      <c r="U166" s="206" t="s">
        <v>1</v>
      </c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7" t="s">
        <v>84</v>
      </c>
      <c r="AT166" s="207" t="s">
        <v>150</v>
      </c>
      <c r="AU166" s="207" t="s">
        <v>84</v>
      </c>
      <c r="AY166" s="14" t="s">
        <v>155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4" t="s">
        <v>82</v>
      </c>
      <c r="BK166" s="208">
        <f>ROUND(I166*H166,2)</f>
        <v>0</v>
      </c>
      <c r="BL166" s="14" t="s">
        <v>82</v>
      </c>
      <c r="BM166" s="207" t="s">
        <v>1135</v>
      </c>
    </row>
    <row r="167" s="2" customFormat="1">
      <c r="A167" s="35"/>
      <c r="B167" s="36"/>
      <c r="C167" s="37"/>
      <c r="D167" s="209" t="s">
        <v>157</v>
      </c>
      <c r="E167" s="37"/>
      <c r="F167" s="210" t="s">
        <v>1134</v>
      </c>
      <c r="G167" s="37"/>
      <c r="H167" s="37"/>
      <c r="I167" s="211"/>
      <c r="J167" s="37"/>
      <c r="K167" s="37"/>
      <c r="L167" s="41"/>
      <c r="M167" s="212"/>
      <c r="N167" s="213"/>
      <c r="O167" s="88"/>
      <c r="P167" s="88"/>
      <c r="Q167" s="88"/>
      <c r="R167" s="88"/>
      <c r="S167" s="88"/>
      <c r="T167" s="88"/>
      <c r="U167" s="89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157</v>
      </c>
      <c r="AU167" s="14" t="s">
        <v>84</v>
      </c>
    </row>
    <row r="168" s="2" customFormat="1">
      <c r="A168" s="35"/>
      <c r="B168" s="36"/>
      <c r="C168" s="214" t="s">
        <v>261</v>
      </c>
      <c r="D168" s="214" t="s">
        <v>163</v>
      </c>
      <c r="E168" s="215" t="s">
        <v>1136</v>
      </c>
      <c r="F168" s="216" t="s">
        <v>1137</v>
      </c>
      <c r="G168" s="217" t="s">
        <v>304</v>
      </c>
      <c r="H168" s="218">
        <v>200</v>
      </c>
      <c r="I168" s="219"/>
      <c r="J168" s="220">
        <f>ROUND(I168*H168,2)</f>
        <v>0</v>
      </c>
      <c r="K168" s="216" t="s">
        <v>661</v>
      </c>
      <c r="L168" s="41"/>
      <c r="M168" s="221" t="s">
        <v>1</v>
      </c>
      <c r="N168" s="222" t="s">
        <v>40</v>
      </c>
      <c r="O168" s="88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5">
        <f>S168*H168</f>
        <v>0</v>
      </c>
      <c r="U168" s="206" t="s">
        <v>1</v>
      </c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7" t="s">
        <v>82</v>
      </c>
      <c r="AT168" s="207" t="s">
        <v>163</v>
      </c>
      <c r="AU168" s="207" t="s">
        <v>84</v>
      </c>
      <c r="AY168" s="14" t="s">
        <v>155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4" t="s">
        <v>82</v>
      </c>
      <c r="BK168" s="208">
        <f>ROUND(I168*H168,2)</f>
        <v>0</v>
      </c>
      <c r="BL168" s="14" t="s">
        <v>82</v>
      </c>
      <c r="BM168" s="207" t="s">
        <v>1138</v>
      </c>
    </row>
    <row r="169" s="2" customFormat="1">
      <c r="A169" s="35"/>
      <c r="B169" s="36"/>
      <c r="C169" s="37"/>
      <c r="D169" s="209" t="s">
        <v>157</v>
      </c>
      <c r="E169" s="37"/>
      <c r="F169" s="210" t="s">
        <v>1139</v>
      </c>
      <c r="G169" s="37"/>
      <c r="H169" s="37"/>
      <c r="I169" s="211"/>
      <c r="J169" s="37"/>
      <c r="K169" s="37"/>
      <c r="L169" s="41"/>
      <c r="M169" s="224"/>
      <c r="N169" s="225"/>
      <c r="O169" s="226"/>
      <c r="P169" s="226"/>
      <c r="Q169" s="226"/>
      <c r="R169" s="226"/>
      <c r="S169" s="226"/>
      <c r="T169" s="226"/>
      <c r="U169" s="227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157</v>
      </c>
      <c r="AU169" s="14" t="s">
        <v>84</v>
      </c>
    </row>
    <row r="170" s="2" customFormat="1" ht="6.96" customHeight="1">
      <c r="A170" s="35"/>
      <c r="B170" s="63"/>
      <c r="C170" s="64"/>
      <c r="D170" s="64"/>
      <c r="E170" s="64"/>
      <c r="F170" s="64"/>
      <c r="G170" s="64"/>
      <c r="H170" s="64"/>
      <c r="I170" s="64"/>
      <c r="J170" s="64"/>
      <c r="K170" s="64"/>
      <c r="L170" s="41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sheet="1" autoFilter="0" formatColumns="0" formatRows="0" objects="1" scenarios="1" spinCount="100000" saltValue="+WkRpzegP9DlpZpx2Vb+rOyQ4j2ddU+jRtL+kgoThC3ys4Jas4xqnOCDwm2nxg2CiO2JDKce2POVG0OYDkC7Xg==" hashValue="3DzgHO8vUo7rtzP0+DHz6GmyKcdX5mm+QGmzy3JrdVEHQ1/KNePuZp18TzI1pN4kxG0p9HJwW0VddauyLCqueQ==" algorithmName="SHA-512" password="CC35"/>
  <autoFilter ref="C121:K16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115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126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zabezpečení a výstroje trati v úseku Ejpovice - Radnice (D3)</v>
      </c>
      <c r="F7" s="147"/>
      <c r="G7" s="147"/>
      <c r="H7" s="147"/>
      <c r="L7" s="17"/>
    </row>
    <row r="8" hidden="1" s="1" customFormat="1" ht="12" customHeight="1">
      <c r="B8" s="17"/>
      <c r="D8" s="147" t="s">
        <v>127</v>
      </c>
      <c r="L8" s="17"/>
    </row>
    <row r="9" hidden="1" s="2" customFormat="1" ht="16.5" customHeight="1">
      <c r="A9" s="35"/>
      <c r="B9" s="41"/>
      <c r="C9" s="35"/>
      <c r="D9" s="35"/>
      <c r="E9" s="148" t="s">
        <v>1140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129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1141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29. 4. 2021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ROUND(J120,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ROUND((SUM(BE120:BE146)),  2)</f>
        <v>0</v>
      </c>
      <c r="G35" s="35"/>
      <c r="H35" s="35"/>
      <c r="I35" s="161">
        <v>0.20999999999999999</v>
      </c>
      <c r="J35" s="160">
        <f>ROUND(((SUM(BE120:BE146))*I35),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ROUND((SUM(BF120:BF146)),  2)</f>
        <v>0</v>
      </c>
      <c r="G36" s="35"/>
      <c r="H36" s="35"/>
      <c r="I36" s="161">
        <v>0.14999999999999999</v>
      </c>
      <c r="J36" s="160">
        <f>ROUND(((SUM(BF120:BF146))*I36),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ROUND((SUM(BG120:BG146)),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ROUND((SUM(BH120:BH146)),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ROUND((SUM(BI120:BI146)),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zabezpečení a výstroje trati v úseku Ejpovice - Radnice (D3)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127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1140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129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>04.1 - Materiál zadavatele - NEOCEŇOVAT!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úsek Ejpovice - Radnice</v>
      </c>
      <c r="G91" s="37"/>
      <c r="H91" s="37"/>
      <c r="I91" s="29" t="s">
        <v>22</v>
      </c>
      <c r="J91" s="76" t="str">
        <f>IF(J14="","",J14)</f>
        <v>29. 4. 2021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132</v>
      </c>
      <c r="D96" s="182"/>
      <c r="E96" s="182"/>
      <c r="F96" s="182"/>
      <c r="G96" s="182"/>
      <c r="H96" s="182"/>
      <c r="I96" s="182"/>
      <c r="J96" s="183" t="s">
        <v>133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134</v>
      </c>
      <c r="D98" s="37"/>
      <c r="E98" s="37"/>
      <c r="F98" s="37"/>
      <c r="G98" s="37"/>
      <c r="H98" s="37"/>
      <c r="I98" s="37"/>
      <c r="J98" s="107">
        <f>J120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135</v>
      </c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136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80" t="str">
        <f>E7</f>
        <v>Oprava zabezpečení a výstroje trati v úseku Ejpovice - Radnice (D3)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1" customFormat="1" ht="12" customHeight="1">
      <c r="B109" s="18"/>
      <c r="C109" s="29" t="s">
        <v>127</v>
      </c>
      <c r="D109" s="19"/>
      <c r="E109" s="19"/>
      <c r="F109" s="19"/>
      <c r="G109" s="19"/>
      <c r="H109" s="19"/>
      <c r="I109" s="19"/>
      <c r="J109" s="19"/>
      <c r="K109" s="19"/>
      <c r="L109" s="17"/>
    </row>
    <row r="110" s="2" customFormat="1" ht="16.5" customHeight="1">
      <c r="A110" s="35"/>
      <c r="B110" s="36"/>
      <c r="C110" s="37"/>
      <c r="D110" s="37"/>
      <c r="E110" s="180" t="s">
        <v>1140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129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E11</f>
        <v>04.1 - Materiál zadavatele - NEOCEŇOVAT!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F14</f>
        <v>úsek Ejpovice - Radnice</v>
      </c>
      <c r="G114" s="37"/>
      <c r="H114" s="37"/>
      <c r="I114" s="29" t="s">
        <v>22</v>
      </c>
      <c r="J114" s="76" t="str">
        <f>IF(J14="","",J14)</f>
        <v>29. 4. 2021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E17</f>
        <v>Správa železnic,státní organizace</v>
      </c>
      <c r="G116" s="37"/>
      <c r="H116" s="37"/>
      <c r="I116" s="29" t="s">
        <v>30</v>
      </c>
      <c r="J116" s="33" t="str">
        <f>E23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IF(E20="","",E20)</f>
        <v>Vyplň údaj</v>
      </c>
      <c r="G117" s="37"/>
      <c r="H117" s="37"/>
      <c r="I117" s="29" t="s">
        <v>33</v>
      </c>
      <c r="J117" s="33" t="str">
        <f>E26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9" customFormat="1" ht="29.28" customHeight="1">
      <c r="A119" s="185"/>
      <c r="B119" s="186"/>
      <c r="C119" s="187" t="s">
        <v>137</v>
      </c>
      <c r="D119" s="188" t="s">
        <v>60</v>
      </c>
      <c r="E119" s="188" t="s">
        <v>56</v>
      </c>
      <c r="F119" s="188" t="s">
        <v>57</v>
      </c>
      <c r="G119" s="188" t="s">
        <v>138</v>
      </c>
      <c r="H119" s="188" t="s">
        <v>139</v>
      </c>
      <c r="I119" s="188" t="s">
        <v>140</v>
      </c>
      <c r="J119" s="188" t="s">
        <v>133</v>
      </c>
      <c r="K119" s="189" t="s">
        <v>141</v>
      </c>
      <c r="L119" s="190"/>
      <c r="M119" s="97" t="s">
        <v>1</v>
      </c>
      <c r="N119" s="98" t="s">
        <v>39</v>
      </c>
      <c r="O119" s="98" t="s">
        <v>142</v>
      </c>
      <c r="P119" s="98" t="s">
        <v>143</v>
      </c>
      <c r="Q119" s="98" t="s">
        <v>144</v>
      </c>
      <c r="R119" s="98" t="s">
        <v>145</v>
      </c>
      <c r="S119" s="98" t="s">
        <v>146</v>
      </c>
      <c r="T119" s="98" t="s">
        <v>147</v>
      </c>
      <c r="U119" s="99" t="s">
        <v>148</v>
      </c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</row>
    <row r="120" s="2" customFormat="1" ht="22.8" customHeight="1">
      <c r="A120" s="35"/>
      <c r="B120" s="36"/>
      <c r="C120" s="104" t="s">
        <v>149</v>
      </c>
      <c r="D120" s="37"/>
      <c r="E120" s="37"/>
      <c r="F120" s="37"/>
      <c r="G120" s="37"/>
      <c r="H120" s="37"/>
      <c r="I120" s="37"/>
      <c r="J120" s="191">
        <f>BK120</f>
        <v>0</v>
      </c>
      <c r="K120" s="37"/>
      <c r="L120" s="41"/>
      <c r="M120" s="100"/>
      <c r="N120" s="192"/>
      <c r="O120" s="101"/>
      <c r="P120" s="193">
        <f>SUM(P121:P146)</f>
        <v>0</v>
      </c>
      <c r="Q120" s="101"/>
      <c r="R120" s="193">
        <f>SUM(R121:R146)</f>
        <v>0</v>
      </c>
      <c r="S120" s="101"/>
      <c r="T120" s="193">
        <f>SUM(T121:T146)</f>
        <v>0</v>
      </c>
      <c r="U120" s="102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135</v>
      </c>
      <c r="BK120" s="194">
        <f>SUM(BK121:BK146)</f>
        <v>0</v>
      </c>
    </row>
    <row r="121" s="2" customFormat="1" ht="16.5" customHeight="1">
      <c r="A121" s="35"/>
      <c r="B121" s="36"/>
      <c r="C121" s="195" t="s">
        <v>82</v>
      </c>
      <c r="D121" s="195" t="s">
        <v>150</v>
      </c>
      <c r="E121" s="196" t="s">
        <v>1142</v>
      </c>
      <c r="F121" s="197" t="s">
        <v>1143</v>
      </c>
      <c r="G121" s="198" t="s">
        <v>160</v>
      </c>
      <c r="H121" s="199">
        <v>8</v>
      </c>
      <c r="I121" s="200"/>
      <c r="J121" s="201">
        <f>ROUND(I121*H121,2)</f>
        <v>0</v>
      </c>
      <c r="K121" s="197" t="s">
        <v>154</v>
      </c>
      <c r="L121" s="202"/>
      <c r="M121" s="203" t="s">
        <v>1</v>
      </c>
      <c r="N121" s="204" t="s">
        <v>40</v>
      </c>
      <c r="O121" s="88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5">
        <f>S121*H121</f>
        <v>0</v>
      </c>
      <c r="U121" s="206" t="s">
        <v>1</v>
      </c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84</v>
      </c>
      <c r="AT121" s="207" t="s">
        <v>150</v>
      </c>
      <c r="AU121" s="207" t="s">
        <v>75</v>
      </c>
      <c r="AY121" s="14" t="s">
        <v>155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4" t="s">
        <v>82</v>
      </c>
      <c r="BK121" s="208">
        <f>ROUND(I121*H121,2)</f>
        <v>0</v>
      </c>
      <c r="BL121" s="14" t="s">
        <v>82</v>
      </c>
      <c r="BM121" s="207" t="s">
        <v>1144</v>
      </c>
    </row>
    <row r="122" s="2" customFormat="1">
      <c r="A122" s="35"/>
      <c r="B122" s="36"/>
      <c r="C122" s="37"/>
      <c r="D122" s="209" t="s">
        <v>157</v>
      </c>
      <c r="E122" s="37"/>
      <c r="F122" s="210" t="s">
        <v>1143</v>
      </c>
      <c r="G122" s="37"/>
      <c r="H122" s="37"/>
      <c r="I122" s="211"/>
      <c r="J122" s="37"/>
      <c r="K122" s="37"/>
      <c r="L122" s="41"/>
      <c r="M122" s="212"/>
      <c r="N122" s="213"/>
      <c r="O122" s="88"/>
      <c r="P122" s="88"/>
      <c r="Q122" s="88"/>
      <c r="R122" s="88"/>
      <c r="S122" s="88"/>
      <c r="T122" s="88"/>
      <c r="U122" s="89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157</v>
      </c>
      <c r="AU122" s="14" t="s">
        <v>75</v>
      </c>
    </row>
    <row r="123" s="2" customFormat="1">
      <c r="A123" s="35"/>
      <c r="B123" s="36"/>
      <c r="C123" s="195" t="s">
        <v>84</v>
      </c>
      <c r="D123" s="195" t="s">
        <v>150</v>
      </c>
      <c r="E123" s="196" t="s">
        <v>1145</v>
      </c>
      <c r="F123" s="197" t="s">
        <v>1146</v>
      </c>
      <c r="G123" s="198" t="s">
        <v>160</v>
      </c>
      <c r="H123" s="199">
        <v>5</v>
      </c>
      <c r="I123" s="200"/>
      <c r="J123" s="201">
        <f>ROUND(I123*H123,2)</f>
        <v>0</v>
      </c>
      <c r="K123" s="197" t="s">
        <v>154</v>
      </c>
      <c r="L123" s="202"/>
      <c r="M123" s="203" t="s">
        <v>1</v>
      </c>
      <c r="N123" s="204" t="s">
        <v>40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5">
        <f>S123*H123</f>
        <v>0</v>
      </c>
      <c r="U123" s="206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84</v>
      </c>
      <c r="AT123" s="207" t="s">
        <v>150</v>
      </c>
      <c r="AU123" s="207" t="s">
        <v>75</v>
      </c>
      <c r="AY123" s="14" t="s">
        <v>155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82</v>
      </c>
      <c r="BK123" s="208">
        <f>ROUND(I123*H123,2)</f>
        <v>0</v>
      </c>
      <c r="BL123" s="14" t="s">
        <v>82</v>
      </c>
      <c r="BM123" s="207" t="s">
        <v>1147</v>
      </c>
    </row>
    <row r="124" s="2" customFormat="1">
      <c r="A124" s="35"/>
      <c r="B124" s="36"/>
      <c r="C124" s="37"/>
      <c r="D124" s="209" t="s">
        <v>157</v>
      </c>
      <c r="E124" s="37"/>
      <c r="F124" s="210" t="s">
        <v>1146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157</v>
      </c>
      <c r="AU124" s="14" t="s">
        <v>75</v>
      </c>
    </row>
    <row r="125" s="2" customFormat="1">
      <c r="A125" s="35"/>
      <c r="B125" s="36"/>
      <c r="C125" s="195" t="s">
        <v>162</v>
      </c>
      <c r="D125" s="195" t="s">
        <v>150</v>
      </c>
      <c r="E125" s="196" t="s">
        <v>1148</v>
      </c>
      <c r="F125" s="197" t="s">
        <v>1149</v>
      </c>
      <c r="G125" s="198" t="s">
        <v>160</v>
      </c>
      <c r="H125" s="199">
        <v>5</v>
      </c>
      <c r="I125" s="200"/>
      <c r="J125" s="201">
        <f>ROUND(I125*H125,2)</f>
        <v>0</v>
      </c>
      <c r="K125" s="197" t="s">
        <v>154</v>
      </c>
      <c r="L125" s="202"/>
      <c r="M125" s="203" t="s">
        <v>1</v>
      </c>
      <c r="N125" s="204" t="s">
        <v>40</v>
      </c>
      <c r="O125" s="88"/>
      <c r="P125" s="205">
        <f>O125*H125</f>
        <v>0</v>
      </c>
      <c r="Q125" s="205">
        <v>0</v>
      </c>
      <c r="R125" s="205">
        <f>Q125*H125</f>
        <v>0</v>
      </c>
      <c r="S125" s="205">
        <v>0</v>
      </c>
      <c r="T125" s="205">
        <f>S125*H125</f>
        <v>0</v>
      </c>
      <c r="U125" s="206" t="s">
        <v>1</v>
      </c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84</v>
      </c>
      <c r="AT125" s="207" t="s">
        <v>150</v>
      </c>
      <c r="AU125" s="207" t="s">
        <v>75</v>
      </c>
      <c r="AY125" s="14" t="s">
        <v>155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4" t="s">
        <v>82</v>
      </c>
      <c r="BK125" s="208">
        <f>ROUND(I125*H125,2)</f>
        <v>0</v>
      </c>
      <c r="BL125" s="14" t="s">
        <v>82</v>
      </c>
      <c r="BM125" s="207" t="s">
        <v>1150</v>
      </c>
    </row>
    <row r="126" s="2" customFormat="1">
      <c r="A126" s="35"/>
      <c r="B126" s="36"/>
      <c r="C126" s="37"/>
      <c r="D126" s="209" t="s">
        <v>157</v>
      </c>
      <c r="E126" s="37"/>
      <c r="F126" s="210" t="s">
        <v>1149</v>
      </c>
      <c r="G126" s="37"/>
      <c r="H126" s="37"/>
      <c r="I126" s="211"/>
      <c r="J126" s="37"/>
      <c r="K126" s="37"/>
      <c r="L126" s="41"/>
      <c r="M126" s="212"/>
      <c r="N126" s="213"/>
      <c r="O126" s="88"/>
      <c r="P126" s="88"/>
      <c r="Q126" s="88"/>
      <c r="R126" s="88"/>
      <c r="S126" s="88"/>
      <c r="T126" s="88"/>
      <c r="U126" s="89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157</v>
      </c>
      <c r="AU126" s="14" t="s">
        <v>75</v>
      </c>
    </row>
    <row r="127" s="2" customFormat="1" ht="16.5" customHeight="1">
      <c r="A127" s="35"/>
      <c r="B127" s="36"/>
      <c r="C127" s="195" t="s">
        <v>168</v>
      </c>
      <c r="D127" s="195" t="s">
        <v>150</v>
      </c>
      <c r="E127" s="196" t="s">
        <v>1151</v>
      </c>
      <c r="F127" s="197" t="s">
        <v>1152</v>
      </c>
      <c r="G127" s="198" t="s">
        <v>160</v>
      </c>
      <c r="H127" s="199">
        <v>3</v>
      </c>
      <c r="I127" s="200"/>
      <c r="J127" s="201">
        <f>ROUND(I127*H127,2)</f>
        <v>0</v>
      </c>
      <c r="K127" s="197" t="s">
        <v>154</v>
      </c>
      <c r="L127" s="202"/>
      <c r="M127" s="203" t="s">
        <v>1</v>
      </c>
      <c r="N127" s="204" t="s">
        <v>40</v>
      </c>
      <c r="O127" s="88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5">
        <f>S127*H127</f>
        <v>0</v>
      </c>
      <c r="U127" s="206" t="s">
        <v>1</v>
      </c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84</v>
      </c>
      <c r="AT127" s="207" t="s">
        <v>150</v>
      </c>
      <c r="AU127" s="207" t="s">
        <v>75</v>
      </c>
      <c r="AY127" s="14" t="s">
        <v>155</v>
      </c>
      <c r="BE127" s="208">
        <f>IF(N127="základní",J127,0)</f>
        <v>0</v>
      </c>
      <c r="BF127" s="208">
        <f>IF(N127="snížená",J127,0)</f>
        <v>0</v>
      </c>
      <c r="BG127" s="208">
        <f>IF(N127="zákl. přenesená",J127,0)</f>
        <v>0</v>
      </c>
      <c r="BH127" s="208">
        <f>IF(N127="sníž. přenesená",J127,0)</f>
        <v>0</v>
      </c>
      <c r="BI127" s="208">
        <f>IF(N127="nulová",J127,0)</f>
        <v>0</v>
      </c>
      <c r="BJ127" s="14" t="s">
        <v>82</v>
      </c>
      <c r="BK127" s="208">
        <f>ROUND(I127*H127,2)</f>
        <v>0</v>
      </c>
      <c r="BL127" s="14" t="s">
        <v>82</v>
      </c>
      <c r="BM127" s="207" t="s">
        <v>1153</v>
      </c>
    </row>
    <row r="128" s="2" customFormat="1">
      <c r="A128" s="35"/>
      <c r="B128" s="36"/>
      <c r="C128" s="37"/>
      <c r="D128" s="209" t="s">
        <v>157</v>
      </c>
      <c r="E128" s="37"/>
      <c r="F128" s="210" t="s">
        <v>1152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157</v>
      </c>
      <c r="AU128" s="14" t="s">
        <v>75</v>
      </c>
    </row>
    <row r="129" s="2" customFormat="1">
      <c r="A129" s="35"/>
      <c r="B129" s="36"/>
      <c r="C129" s="195" t="s">
        <v>172</v>
      </c>
      <c r="D129" s="195" t="s">
        <v>150</v>
      </c>
      <c r="E129" s="196" t="s">
        <v>1154</v>
      </c>
      <c r="F129" s="197" t="s">
        <v>1155</v>
      </c>
      <c r="G129" s="198" t="s">
        <v>160</v>
      </c>
      <c r="H129" s="199">
        <v>2</v>
      </c>
      <c r="I129" s="200"/>
      <c r="J129" s="201">
        <f>ROUND(I129*H129,2)</f>
        <v>0</v>
      </c>
      <c r="K129" s="197" t="s">
        <v>154</v>
      </c>
      <c r="L129" s="202"/>
      <c r="M129" s="203" t="s">
        <v>1</v>
      </c>
      <c r="N129" s="204" t="s">
        <v>40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5">
        <f>S129*H129</f>
        <v>0</v>
      </c>
      <c r="U129" s="206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84</v>
      </c>
      <c r="AT129" s="207" t="s">
        <v>150</v>
      </c>
      <c r="AU129" s="207" t="s">
        <v>75</v>
      </c>
      <c r="AY129" s="14" t="s">
        <v>155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82</v>
      </c>
      <c r="BK129" s="208">
        <f>ROUND(I129*H129,2)</f>
        <v>0</v>
      </c>
      <c r="BL129" s="14" t="s">
        <v>82</v>
      </c>
      <c r="BM129" s="207" t="s">
        <v>1156</v>
      </c>
    </row>
    <row r="130" s="2" customFormat="1">
      <c r="A130" s="35"/>
      <c r="B130" s="36"/>
      <c r="C130" s="37"/>
      <c r="D130" s="209" t="s">
        <v>157</v>
      </c>
      <c r="E130" s="37"/>
      <c r="F130" s="210" t="s">
        <v>1155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157</v>
      </c>
      <c r="AU130" s="14" t="s">
        <v>75</v>
      </c>
    </row>
    <row r="131" s="2" customFormat="1" ht="33" customHeight="1">
      <c r="A131" s="35"/>
      <c r="B131" s="36"/>
      <c r="C131" s="195" t="s">
        <v>176</v>
      </c>
      <c r="D131" s="195" t="s">
        <v>150</v>
      </c>
      <c r="E131" s="196" t="s">
        <v>1157</v>
      </c>
      <c r="F131" s="197" t="s">
        <v>1158</v>
      </c>
      <c r="G131" s="198" t="s">
        <v>160</v>
      </c>
      <c r="H131" s="199">
        <v>5</v>
      </c>
      <c r="I131" s="200"/>
      <c r="J131" s="201">
        <f>ROUND(I131*H131,2)</f>
        <v>0</v>
      </c>
      <c r="K131" s="197" t="s">
        <v>154</v>
      </c>
      <c r="L131" s="202"/>
      <c r="M131" s="203" t="s">
        <v>1</v>
      </c>
      <c r="N131" s="204" t="s">
        <v>40</v>
      </c>
      <c r="O131" s="88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5">
        <f>S131*H131</f>
        <v>0</v>
      </c>
      <c r="U131" s="206" t="s">
        <v>1</v>
      </c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84</v>
      </c>
      <c r="AT131" s="207" t="s">
        <v>150</v>
      </c>
      <c r="AU131" s="207" t="s">
        <v>75</v>
      </c>
      <c r="AY131" s="14" t="s">
        <v>155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4" t="s">
        <v>82</v>
      </c>
      <c r="BK131" s="208">
        <f>ROUND(I131*H131,2)</f>
        <v>0</v>
      </c>
      <c r="BL131" s="14" t="s">
        <v>82</v>
      </c>
      <c r="BM131" s="207" t="s">
        <v>1159</v>
      </c>
    </row>
    <row r="132" s="2" customFormat="1">
      <c r="A132" s="35"/>
      <c r="B132" s="36"/>
      <c r="C132" s="37"/>
      <c r="D132" s="209" t="s">
        <v>157</v>
      </c>
      <c r="E132" s="37"/>
      <c r="F132" s="210" t="s">
        <v>1158</v>
      </c>
      <c r="G132" s="37"/>
      <c r="H132" s="37"/>
      <c r="I132" s="211"/>
      <c r="J132" s="37"/>
      <c r="K132" s="37"/>
      <c r="L132" s="41"/>
      <c r="M132" s="212"/>
      <c r="N132" s="213"/>
      <c r="O132" s="88"/>
      <c r="P132" s="88"/>
      <c r="Q132" s="88"/>
      <c r="R132" s="88"/>
      <c r="S132" s="88"/>
      <c r="T132" s="88"/>
      <c r="U132" s="89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157</v>
      </c>
      <c r="AU132" s="14" t="s">
        <v>75</v>
      </c>
    </row>
    <row r="133" s="2" customFormat="1">
      <c r="A133" s="35"/>
      <c r="B133" s="36"/>
      <c r="C133" s="195" t="s">
        <v>180</v>
      </c>
      <c r="D133" s="195" t="s">
        <v>150</v>
      </c>
      <c r="E133" s="196" t="s">
        <v>1160</v>
      </c>
      <c r="F133" s="197" t="s">
        <v>1161</v>
      </c>
      <c r="G133" s="198" t="s">
        <v>160</v>
      </c>
      <c r="H133" s="199">
        <v>3</v>
      </c>
      <c r="I133" s="200"/>
      <c r="J133" s="201">
        <f>ROUND(I133*H133,2)</f>
        <v>0</v>
      </c>
      <c r="K133" s="197" t="s">
        <v>154</v>
      </c>
      <c r="L133" s="202"/>
      <c r="M133" s="203" t="s">
        <v>1</v>
      </c>
      <c r="N133" s="204" t="s">
        <v>40</v>
      </c>
      <c r="O133" s="88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5">
        <f>S133*H133</f>
        <v>0</v>
      </c>
      <c r="U133" s="206" t="s">
        <v>1</v>
      </c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84</v>
      </c>
      <c r="AT133" s="207" t="s">
        <v>150</v>
      </c>
      <c r="AU133" s="207" t="s">
        <v>75</v>
      </c>
      <c r="AY133" s="14" t="s">
        <v>155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4" t="s">
        <v>82</v>
      </c>
      <c r="BK133" s="208">
        <f>ROUND(I133*H133,2)</f>
        <v>0</v>
      </c>
      <c r="BL133" s="14" t="s">
        <v>82</v>
      </c>
      <c r="BM133" s="207" t="s">
        <v>1162</v>
      </c>
    </row>
    <row r="134" s="2" customFormat="1">
      <c r="A134" s="35"/>
      <c r="B134" s="36"/>
      <c r="C134" s="37"/>
      <c r="D134" s="209" t="s">
        <v>157</v>
      </c>
      <c r="E134" s="37"/>
      <c r="F134" s="210" t="s">
        <v>1161</v>
      </c>
      <c r="G134" s="37"/>
      <c r="H134" s="37"/>
      <c r="I134" s="211"/>
      <c r="J134" s="37"/>
      <c r="K134" s="37"/>
      <c r="L134" s="41"/>
      <c r="M134" s="212"/>
      <c r="N134" s="213"/>
      <c r="O134" s="88"/>
      <c r="P134" s="88"/>
      <c r="Q134" s="88"/>
      <c r="R134" s="88"/>
      <c r="S134" s="88"/>
      <c r="T134" s="88"/>
      <c r="U134" s="89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157</v>
      </c>
      <c r="AU134" s="14" t="s">
        <v>75</v>
      </c>
    </row>
    <row r="135" s="2" customFormat="1">
      <c r="A135" s="35"/>
      <c r="B135" s="36"/>
      <c r="C135" s="195" t="s">
        <v>185</v>
      </c>
      <c r="D135" s="195" t="s">
        <v>150</v>
      </c>
      <c r="E135" s="196" t="s">
        <v>1163</v>
      </c>
      <c r="F135" s="197" t="s">
        <v>1164</v>
      </c>
      <c r="G135" s="198" t="s">
        <v>160</v>
      </c>
      <c r="H135" s="199">
        <v>2</v>
      </c>
      <c r="I135" s="200"/>
      <c r="J135" s="201">
        <f>ROUND(I135*H135,2)</f>
        <v>0</v>
      </c>
      <c r="K135" s="197" t="s">
        <v>154</v>
      </c>
      <c r="L135" s="202"/>
      <c r="M135" s="203" t="s">
        <v>1</v>
      </c>
      <c r="N135" s="204" t="s">
        <v>40</v>
      </c>
      <c r="O135" s="88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5">
        <f>S135*H135</f>
        <v>0</v>
      </c>
      <c r="U135" s="206" t="s">
        <v>1</v>
      </c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84</v>
      </c>
      <c r="AT135" s="207" t="s">
        <v>150</v>
      </c>
      <c r="AU135" s="207" t="s">
        <v>75</v>
      </c>
      <c r="AY135" s="14" t="s">
        <v>155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4" t="s">
        <v>82</v>
      </c>
      <c r="BK135" s="208">
        <f>ROUND(I135*H135,2)</f>
        <v>0</v>
      </c>
      <c r="BL135" s="14" t="s">
        <v>82</v>
      </c>
      <c r="BM135" s="207" t="s">
        <v>1165</v>
      </c>
    </row>
    <row r="136" s="2" customFormat="1">
      <c r="A136" s="35"/>
      <c r="B136" s="36"/>
      <c r="C136" s="37"/>
      <c r="D136" s="209" t="s">
        <v>157</v>
      </c>
      <c r="E136" s="37"/>
      <c r="F136" s="210" t="s">
        <v>1164</v>
      </c>
      <c r="G136" s="37"/>
      <c r="H136" s="37"/>
      <c r="I136" s="211"/>
      <c r="J136" s="37"/>
      <c r="K136" s="37"/>
      <c r="L136" s="41"/>
      <c r="M136" s="212"/>
      <c r="N136" s="213"/>
      <c r="O136" s="88"/>
      <c r="P136" s="88"/>
      <c r="Q136" s="88"/>
      <c r="R136" s="88"/>
      <c r="S136" s="88"/>
      <c r="T136" s="88"/>
      <c r="U136" s="89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157</v>
      </c>
      <c r="AU136" s="14" t="s">
        <v>75</v>
      </c>
    </row>
    <row r="137" s="2" customFormat="1" ht="33" customHeight="1">
      <c r="A137" s="35"/>
      <c r="B137" s="36"/>
      <c r="C137" s="195" t="s">
        <v>189</v>
      </c>
      <c r="D137" s="195" t="s">
        <v>150</v>
      </c>
      <c r="E137" s="196" t="s">
        <v>1166</v>
      </c>
      <c r="F137" s="197" t="s">
        <v>1167</v>
      </c>
      <c r="G137" s="198" t="s">
        <v>160</v>
      </c>
      <c r="H137" s="199">
        <v>8</v>
      </c>
      <c r="I137" s="200"/>
      <c r="J137" s="201">
        <f>ROUND(I137*H137,2)</f>
        <v>0</v>
      </c>
      <c r="K137" s="197" t="s">
        <v>154</v>
      </c>
      <c r="L137" s="202"/>
      <c r="M137" s="203" t="s">
        <v>1</v>
      </c>
      <c r="N137" s="204" t="s">
        <v>40</v>
      </c>
      <c r="O137" s="88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5">
        <f>S137*H137</f>
        <v>0</v>
      </c>
      <c r="U137" s="206" t="s">
        <v>1</v>
      </c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84</v>
      </c>
      <c r="AT137" s="207" t="s">
        <v>150</v>
      </c>
      <c r="AU137" s="207" t="s">
        <v>75</v>
      </c>
      <c r="AY137" s="14" t="s">
        <v>155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4" t="s">
        <v>82</v>
      </c>
      <c r="BK137" s="208">
        <f>ROUND(I137*H137,2)</f>
        <v>0</v>
      </c>
      <c r="BL137" s="14" t="s">
        <v>82</v>
      </c>
      <c r="BM137" s="207" t="s">
        <v>1168</v>
      </c>
    </row>
    <row r="138" s="2" customFormat="1">
      <c r="A138" s="35"/>
      <c r="B138" s="36"/>
      <c r="C138" s="37"/>
      <c r="D138" s="209" t="s">
        <v>157</v>
      </c>
      <c r="E138" s="37"/>
      <c r="F138" s="210" t="s">
        <v>1167</v>
      </c>
      <c r="G138" s="37"/>
      <c r="H138" s="37"/>
      <c r="I138" s="211"/>
      <c r="J138" s="37"/>
      <c r="K138" s="37"/>
      <c r="L138" s="41"/>
      <c r="M138" s="212"/>
      <c r="N138" s="213"/>
      <c r="O138" s="88"/>
      <c r="P138" s="88"/>
      <c r="Q138" s="88"/>
      <c r="R138" s="88"/>
      <c r="S138" s="88"/>
      <c r="T138" s="88"/>
      <c r="U138" s="89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157</v>
      </c>
      <c r="AU138" s="14" t="s">
        <v>75</v>
      </c>
    </row>
    <row r="139" s="2" customFormat="1">
      <c r="A139" s="35"/>
      <c r="B139" s="36"/>
      <c r="C139" s="195" t="s">
        <v>193</v>
      </c>
      <c r="D139" s="195" t="s">
        <v>150</v>
      </c>
      <c r="E139" s="196" t="s">
        <v>1169</v>
      </c>
      <c r="F139" s="197" t="s">
        <v>1170</v>
      </c>
      <c r="G139" s="198" t="s">
        <v>160</v>
      </c>
      <c r="H139" s="199">
        <v>16</v>
      </c>
      <c r="I139" s="200"/>
      <c r="J139" s="201">
        <f>ROUND(I139*H139,2)</f>
        <v>0</v>
      </c>
      <c r="K139" s="197" t="s">
        <v>154</v>
      </c>
      <c r="L139" s="202"/>
      <c r="M139" s="203" t="s">
        <v>1</v>
      </c>
      <c r="N139" s="204" t="s">
        <v>40</v>
      </c>
      <c r="O139" s="88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5">
        <f>S139*H139</f>
        <v>0</v>
      </c>
      <c r="U139" s="206" t="s">
        <v>1</v>
      </c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84</v>
      </c>
      <c r="AT139" s="207" t="s">
        <v>150</v>
      </c>
      <c r="AU139" s="207" t="s">
        <v>75</v>
      </c>
      <c r="AY139" s="14" t="s">
        <v>155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4" t="s">
        <v>82</v>
      </c>
      <c r="BK139" s="208">
        <f>ROUND(I139*H139,2)</f>
        <v>0</v>
      </c>
      <c r="BL139" s="14" t="s">
        <v>82</v>
      </c>
      <c r="BM139" s="207" t="s">
        <v>1171</v>
      </c>
    </row>
    <row r="140" s="2" customFormat="1">
      <c r="A140" s="35"/>
      <c r="B140" s="36"/>
      <c r="C140" s="37"/>
      <c r="D140" s="209" t="s">
        <v>157</v>
      </c>
      <c r="E140" s="37"/>
      <c r="F140" s="210" t="s">
        <v>1170</v>
      </c>
      <c r="G140" s="37"/>
      <c r="H140" s="37"/>
      <c r="I140" s="211"/>
      <c r="J140" s="37"/>
      <c r="K140" s="37"/>
      <c r="L140" s="41"/>
      <c r="M140" s="212"/>
      <c r="N140" s="213"/>
      <c r="O140" s="88"/>
      <c r="P140" s="88"/>
      <c r="Q140" s="88"/>
      <c r="R140" s="88"/>
      <c r="S140" s="88"/>
      <c r="T140" s="88"/>
      <c r="U140" s="89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157</v>
      </c>
      <c r="AU140" s="14" t="s">
        <v>75</v>
      </c>
    </row>
    <row r="141" s="2" customFormat="1">
      <c r="A141" s="35"/>
      <c r="B141" s="36"/>
      <c r="C141" s="195" t="s">
        <v>198</v>
      </c>
      <c r="D141" s="195" t="s">
        <v>150</v>
      </c>
      <c r="E141" s="196" t="s">
        <v>1172</v>
      </c>
      <c r="F141" s="197" t="s">
        <v>1173</v>
      </c>
      <c r="G141" s="198" t="s">
        <v>160</v>
      </c>
      <c r="H141" s="199">
        <v>4</v>
      </c>
      <c r="I141" s="200"/>
      <c r="J141" s="201">
        <f>ROUND(I141*H141,2)</f>
        <v>0</v>
      </c>
      <c r="K141" s="197" t="s">
        <v>154</v>
      </c>
      <c r="L141" s="202"/>
      <c r="M141" s="203" t="s">
        <v>1</v>
      </c>
      <c r="N141" s="204" t="s">
        <v>40</v>
      </c>
      <c r="O141" s="88"/>
      <c r="P141" s="205">
        <f>O141*H141</f>
        <v>0</v>
      </c>
      <c r="Q141" s="205">
        <v>0</v>
      </c>
      <c r="R141" s="205">
        <f>Q141*H141</f>
        <v>0</v>
      </c>
      <c r="S141" s="205">
        <v>0</v>
      </c>
      <c r="T141" s="205">
        <f>S141*H141</f>
        <v>0</v>
      </c>
      <c r="U141" s="206" t="s">
        <v>1</v>
      </c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84</v>
      </c>
      <c r="AT141" s="207" t="s">
        <v>150</v>
      </c>
      <c r="AU141" s="207" t="s">
        <v>75</v>
      </c>
      <c r="AY141" s="14" t="s">
        <v>155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4" t="s">
        <v>82</v>
      </c>
      <c r="BK141" s="208">
        <f>ROUND(I141*H141,2)</f>
        <v>0</v>
      </c>
      <c r="BL141" s="14" t="s">
        <v>82</v>
      </c>
      <c r="BM141" s="207" t="s">
        <v>1174</v>
      </c>
    </row>
    <row r="142" s="2" customFormat="1">
      <c r="A142" s="35"/>
      <c r="B142" s="36"/>
      <c r="C142" s="37"/>
      <c r="D142" s="209" t="s">
        <v>157</v>
      </c>
      <c r="E142" s="37"/>
      <c r="F142" s="210" t="s">
        <v>1173</v>
      </c>
      <c r="G142" s="37"/>
      <c r="H142" s="37"/>
      <c r="I142" s="211"/>
      <c r="J142" s="37"/>
      <c r="K142" s="37"/>
      <c r="L142" s="41"/>
      <c r="M142" s="212"/>
      <c r="N142" s="213"/>
      <c r="O142" s="88"/>
      <c r="P142" s="88"/>
      <c r="Q142" s="88"/>
      <c r="R142" s="88"/>
      <c r="S142" s="88"/>
      <c r="T142" s="88"/>
      <c r="U142" s="89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157</v>
      </c>
      <c r="AU142" s="14" t="s">
        <v>75</v>
      </c>
    </row>
    <row r="143" s="2" customFormat="1">
      <c r="A143" s="35"/>
      <c r="B143" s="36"/>
      <c r="C143" s="195" t="s">
        <v>202</v>
      </c>
      <c r="D143" s="195" t="s">
        <v>150</v>
      </c>
      <c r="E143" s="196" t="s">
        <v>1175</v>
      </c>
      <c r="F143" s="197" t="s">
        <v>1176</v>
      </c>
      <c r="G143" s="198" t="s">
        <v>160</v>
      </c>
      <c r="H143" s="199">
        <v>1</v>
      </c>
      <c r="I143" s="200"/>
      <c r="J143" s="201">
        <f>ROUND(I143*H143,2)</f>
        <v>0</v>
      </c>
      <c r="K143" s="197" t="s">
        <v>154</v>
      </c>
      <c r="L143" s="202"/>
      <c r="M143" s="203" t="s">
        <v>1</v>
      </c>
      <c r="N143" s="204" t="s">
        <v>40</v>
      </c>
      <c r="O143" s="88"/>
      <c r="P143" s="205">
        <f>O143*H143</f>
        <v>0</v>
      </c>
      <c r="Q143" s="205">
        <v>0</v>
      </c>
      <c r="R143" s="205">
        <f>Q143*H143</f>
        <v>0</v>
      </c>
      <c r="S143" s="205">
        <v>0</v>
      </c>
      <c r="T143" s="205">
        <f>S143*H143</f>
        <v>0</v>
      </c>
      <c r="U143" s="206" t="s">
        <v>1</v>
      </c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84</v>
      </c>
      <c r="AT143" s="207" t="s">
        <v>150</v>
      </c>
      <c r="AU143" s="207" t="s">
        <v>75</v>
      </c>
      <c r="AY143" s="14" t="s">
        <v>155</v>
      </c>
      <c r="BE143" s="208">
        <f>IF(N143="základní",J143,0)</f>
        <v>0</v>
      </c>
      <c r="BF143" s="208">
        <f>IF(N143="snížená",J143,0)</f>
        <v>0</v>
      </c>
      <c r="BG143" s="208">
        <f>IF(N143="zákl. přenesená",J143,0)</f>
        <v>0</v>
      </c>
      <c r="BH143" s="208">
        <f>IF(N143="sníž. přenesená",J143,0)</f>
        <v>0</v>
      </c>
      <c r="BI143" s="208">
        <f>IF(N143="nulová",J143,0)</f>
        <v>0</v>
      </c>
      <c r="BJ143" s="14" t="s">
        <v>82</v>
      </c>
      <c r="BK143" s="208">
        <f>ROUND(I143*H143,2)</f>
        <v>0</v>
      </c>
      <c r="BL143" s="14" t="s">
        <v>82</v>
      </c>
      <c r="BM143" s="207" t="s">
        <v>1177</v>
      </c>
    </row>
    <row r="144" s="2" customFormat="1">
      <c r="A144" s="35"/>
      <c r="B144" s="36"/>
      <c r="C144" s="37"/>
      <c r="D144" s="209" t="s">
        <v>157</v>
      </c>
      <c r="E144" s="37"/>
      <c r="F144" s="210" t="s">
        <v>1176</v>
      </c>
      <c r="G144" s="37"/>
      <c r="H144" s="37"/>
      <c r="I144" s="211"/>
      <c r="J144" s="37"/>
      <c r="K144" s="37"/>
      <c r="L144" s="41"/>
      <c r="M144" s="212"/>
      <c r="N144" s="213"/>
      <c r="O144" s="88"/>
      <c r="P144" s="88"/>
      <c r="Q144" s="88"/>
      <c r="R144" s="88"/>
      <c r="S144" s="88"/>
      <c r="T144" s="88"/>
      <c r="U144" s="89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157</v>
      </c>
      <c r="AU144" s="14" t="s">
        <v>75</v>
      </c>
    </row>
    <row r="145" s="2" customFormat="1" ht="55.5" customHeight="1">
      <c r="A145" s="35"/>
      <c r="B145" s="36"/>
      <c r="C145" s="195" t="s">
        <v>207</v>
      </c>
      <c r="D145" s="195" t="s">
        <v>150</v>
      </c>
      <c r="E145" s="196" t="s">
        <v>1178</v>
      </c>
      <c r="F145" s="197" t="s">
        <v>1179</v>
      </c>
      <c r="G145" s="198" t="s">
        <v>160</v>
      </c>
      <c r="H145" s="199">
        <v>1</v>
      </c>
      <c r="I145" s="200"/>
      <c r="J145" s="201">
        <f>ROUND(I145*H145,2)</f>
        <v>0</v>
      </c>
      <c r="K145" s="197" t="s">
        <v>154</v>
      </c>
      <c r="L145" s="202"/>
      <c r="M145" s="203" t="s">
        <v>1</v>
      </c>
      <c r="N145" s="204" t="s">
        <v>40</v>
      </c>
      <c r="O145" s="88"/>
      <c r="P145" s="205">
        <f>O145*H145</f>
        <v>0</v>
      </c>
      <c r="Q145" s="205">
        <v>0</v>
      </c>
      <c r="R145" s="205">
        <f>Q145*H145</f>
        <v>0</v>
      </c>
      <c r="S145" s="205">
        <v>0</v>
      </c>
      <c r="T145" s="205">
        <f>S145*H145</f>
        <v>0</v>
      </c>
      <c r="U145" s="206" t="s">
        <v>1</v>
      </c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84</v>
      </c>
      <c r="AT145" s="207" t="s">
        <v>150</v>
      </c>
      <c r="AU145" s="207" t="s">
        <v>75</v>
      </c>
      <c r="AY145" s="14" t="s">
        <v>155</v>
      </c>
      <c r="BE145" s="208">
        <f>IF(N145="základní",J145,0)</f>
        <v>0</v>
      </c>
      <c r="BF145" s="208">
        <f>IF(N145="snížená",J145,0)</f>
        <v>0</v>
      </c>
      <c r="BG145" s="208">
        <f>IF(N145="zákl. přenesená",J145,0)</f>
        <v>0</v>
      </c>
      <c r="BH145" s="208">
        <f>IF(N145="sníž. přenesená",J145,0)</f>
        <v>0</v>
      </c>
      <c r="BI145" s="208">
        <f>IF(N145="nulová",J145,0)</f>
        <v>0</v>
      </c>
      <c r="BJ145" s="14" t="s">
        <v>82</v>
      </c>
      <c r="BK145" s="208">
        <f>ROUND(I145*H145,2)</f>
        <v>0</v>
      </c>
      <c r="BL145" s="14" t="s">
        <v>82</v>
      </c>
      <c r="BM145" s="207" t="s">
        <v>1180</v>
      </c>
    </row>
    <row r="146" s="2" customFormat="1">
      <c r="A146" s="35"/>
      <c r="B146" s="36"/>
      <c r="C146" s="37"/>
      <c r="D146" s="209" t="s">
        <v>157</v>
      </c>
      <c r="E146" s="37"/>
      <c r="F146" s="210" t="s">
        <v>1179</v>
      </c>
      <c r="G146" s="37"/>
      <c r="H146" s="37"/>
      <c r="I146" s="211"/>
      <c r="J146" s="37"/>
      <c r="K146" s="37"/>
      <c r="L146" s="41"/>
      <c r="M146" s="224"/>
      <c r="N146" s="225"/>
      <c r="O146" s="226"/>
      <c r="P146" s="226"/>
      <c r="Q146" s="226"/>
      <c r="R146" s="226"/>
      <c r="S146" s="226"/>
      <c r="T146" s="226"/>
      <c r="U146" s="227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157</v>
      </c>
      <c r="AU146" s="14" t="s">
        <v>75</v>
      </c>
    </row>
    <row r="147" s="2" customFormat="1" ht="6.96" customHeight="1">
      <c r="A147" s="35"/>
      <c r="B147" s="63"/>
      <c r="C147" s="64"/>
      <c r="D147" s="64"/>
      <c r="E147" s="64"/>
      <c r="F147" s="64"/>
      <c r="G147" s="64"/>
      <c r="H147" s="64"/>
      <c r="I147" s="64"/>
      <c r="J147" s="64"/>
      <c r="K147" s="64"/>
      <c r="L147" s="41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sheet="1" autoFilter="0" formatColumns="0" formatRows="0" objects="1" scenarios="1" spinCount="100000" saltValue="E9JxL0hUYqDlq6JglxOzYPxAtMybq4xBUgaoCGh/O1cSMPYHRtgJJJbUpKoZCO5wsnRjUy75ejIMuAw/pTGdMA==" hashValue="BPz0/BvQHlbGuOr0xAPh03r/jUauVCmxcwS8Uei6artF5ee62d3HOwD4Og4tBrpFZ6FnD7fVJbkRd0iemouTMw==" algorithmName="SHA-512" password="CC35"/>
  <autoFilter ref="C119:K14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122</v>
      </c>
    </row>
    <row r="3" hidden="1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84</v>
      </c>
    </row>
    <row r="4" hidden="1" s="1" customFormat="1" ht="24.96" customHeight="1">
      <c r="B4" s="17"/>
      <c r="D4" s="145" t="s">
        <v>126</v>
      </c>
      <c r="L4" s="17"/>
      <c r="M4" s="146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47" t="s">
        <v>16</v>
      </c>
      <c r="L6" s="17"/>
    </row>
    <row r="7" hidden="1" s="1" customFormat="1" ht="26.25" customHeight="1">
      <c r="B7" s="17"/>
      <c r="E7" s="148" t="str">
        <f>'Rekapitulace stavby'!K6</f>
        <v>Oprava zabezpečení a výstroje trati v úseku Ejpovice - Radnice (D3)</v>
      </c>
      <c r="F7" s="147"/>
      <c r="G7" s="147"/>
      <c r="H7" s="147"/>
      <c r="L7" s="17"/>
    </row>
    <row r="8" hidden="1" s="1" customFormat="1" ht="12" customHeight="1">
      <c r="B8" s="17"/>
      <c r="D8" s="147" t="s">
        <v>127</v>
      </c>
      <c r="L8" s="17"/>
    </row>
    <row r="9" hidden="1" s="2" customFormat="1" ht="16.5" customHeight="1">
      <c r="A9" s="35"/>
      <c r="B9" s="41"/>
      <c r="C9" s="35"/>
      <c r="D9" s="35"/>
      <c r="E9" s="148" t="s">
        <v>1181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 ht="12" customHeight="1">
      <c r="A10" s="35"/>
      <c r="B10" s="41"/>
      <c r="C10" s="35"/>
      <c r="D10" s="147" t="s">
        <v>129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6.5" customHeight="1">
      <c r="A11" s="35"/>
      <c r="B11" s="41"/>
      <c r="C11" s="35"/>
      <c r="D11" s="35"/>
      <c r="E11" s="149" t="s">
        <v>1182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29. 4. 2021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">
        <v>1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8" customHeight="1">
      <c r="A17" s="35"/>
      <c r="B17" s="41"/>
      <c r="C17" s="35"/>
      <c r="D17" s="35"/>
      <c r="E17" s="138" t="s">
        <v>26</v>
      </c>
      <c r="F17" s="35"/>
      <c r="G17" s="35"/>
      <c r="H17" s="35"/>
      <c r="I17" s="147" t="s">
        <v>27</v>
      </c>
      <c r="J17" s="138" t="s">
        <v>1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12" customHeight="1">
      <c r="A19" s="35"/>
      <c r="B19" s="41"/>
      <c r="C19" s="35"/>
      <c r="D19" s="147" t="s">
        <v>28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27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12" customHeight="1">
      <c r="A22" s="35"/>
      <c r="B22" s="41"/>
      <c r="C22" s="35"/>
      <c r="D22" s="147" t="s">
        <v>30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27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12" customHeight="1">
      <c r="A25" s="35"/>
      <c r="B25" s="41"/>
      <c r="C25" s="35"/>
      <c r="D25" s="147" t="s">
        <v>33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27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hidden="1" s="2" customFormat="1" ht="12" customHeight="1">
      <c r="A28" s="35"/>
      <c r="B28" s="41"/>
      <c r="C28" s="35"/>
      <c r="D28" s="147" t="s">
        <v>34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hidden="1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35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37</v>
      </c>
      <c r="G34" s="35"/>
      <c r="H34" s="35"/>
      <c r="I34" s="158" t="s">
        <v>36</v>
      </c>
      <c r="J34" s="158" t="s">
        <v>38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59" t="s">
        <v>39</v>
      </c>
      <c r="E35" s="147" t="s">
        <v>40</v>
      </c>
      <c r="F35" s="160">
        <f>ROUND((SUM(BE121:BE134)),  2)</f>
        <v>0</v>
      </c>
      <c r="G35" s="35"/>
      <c r="H35" s="35"/>
      <c r="I35" s="161">
        <v>0.20999999999999999</v>
      </c>
      <c r="J35" s="160">
        <f>ROUND(((SUM(BE121:BE134))*I35),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7" t="s">
        <v>41</v>
      </c>
      <c r="F36" s="160">
        <f>ROUND((SUM(BF121:BF134)),  2)</f>
        <v>0</v>
      </c>
      <c r="G36" s="35"/>
      <c r="H36" s="35"/>
      <c r="I36" s="161">
        <v>0.14999999999999999</v>
      </c>
      <c r="J36" s="160">
        <f>ROUND(((SUM(BF121:BF134))*I36),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42</v>
      </c>
      <c r="F37" s="160">
        <f>ROUND((SUM(BG121:BG134)),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43</v>
      </c>
      <c r="F38" s="160">
        <f>ROUND((SUM(BH121:BH134)),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44</v>
      </c>
      <c r="F39" s="160">
        <f>ROUND((SUM(BI121:BI134)),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45</v>
      </c>
      <c r="E41" s="164"/>
      <c r="F41" s="164"/>
      <c r="G41" s="165" t="s">
        <v>46</v>
      </c>
      <c r="H41" s="166" t="s">
        <v>47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60"/>
      <c r="D50" s="169" t="s">
        <v>48</v>
      </c>
      <c r="E50" s="170"/>
      <c r="F50" s="170"/>
      <c r="G50" s="169" t="s">
        <v>49</v>
      </c>
      <c r="H50" s="170"/>
      <c r="I50" s="170"/>
      <c r="J50" s="170"/>
      <c r="K50" s="170"/>
      <c r="L50" s="60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2"/>
      <c r="J61" s="174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35"/>
      <c r="B65" s="41"/>
      <c r="C65" s="35"/>
      <c r="D65" s="169" t="s">
        <v>52</v>
      </c>
      <c r="E65" s="175"/>
      <c r="F65" s="175"/>
      <c r="G65" s="169" t="s">
        <v>53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2"/>
      <c r="J76" s="174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131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80" t="str">
        <f>E7</f>
        <v>Oprava zabezpečení a výstroje trati v úseku Ejpovice - Radnice (D3)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1" customFormat="1" ht="12" customHeight="1">
      <c r="B86" s="18"/>
      <c r="C86" s="29" t="s">
        <v>127</v>
      </c>
      <c r="D86" s="19"/>
      <c r="E86" s="19"/>
      <c r="F86" s="19"/>
      <c r="G86" s="19"/>
      <c r="H86" s="19"/>
      <c r="I86" s="19"/>
      <c r="J86" s="19"/>
      <c r="K86" s="19"/>
      <c r="L86" s="17"/>
    </row>
    <row r="87" hidden="1" s="2" customFormat="1" ht="16.5" customHeight="1">
      <c r="A87" s="35"/>
      <c r="B87" s="36"/>
      <c r="C87" s="37"/>
      <c r="D87" s="37"/>
      <c r="E87" s="180" t="s">
        <v>1181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12" customHeight="1">
      <c r="A88" s="35"/>
      <c r="B88" s="36"/>
      <c r="C88" s="29" t="s">
        <v>129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6.5" customHeight="1">
      <c r="A89" s="35"/>
      <c r="B89" s="36"/>
      <c r="C89" s="37"/>
      <c r="D89" s="37"/>
      <c r="E89" s="73" t="str">
        <f>E11</f>
        <v xml:space="preserve">05.1 - Vedlejší a ostatní náklady 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2" customHeight="1">
      <c r="A91" s="35"/>
      <c r="B91" s="36"/>
      <c r="C91" s="29" t="s">
        <v>20</v>
      </c>
      <c r="D91" s="37"/>
      <c r="E91" s="37"/>
      <c r="F91" s="24" t="str">
        <f>F14</f>
        <v>úsek Ejpovice - Radnice</v>
      </c>
      <c r="G91" s="37"/>
      <c r="H91" s="37"/>
      <c r="I91" s="29" t="s">
        <v>22</v>
      </c>
      <c r="J91" s="76" t="str">
        <f>IF(J14="","",J14)</f>
        <v>29. 4. 2021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železnic,státní organizace</v>
      </c>
      <c r="G93" s="37"/>
      <c r="H93" s="37"/>
      <c r="I93" s="29" t="s">
        <v>30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15.15" customHeight="1">
      <c r="A94" s="35"/>
      <c r="B94" s="36"/>
      <c r="C94" s="29" t="s">
        <v>28</v>
      </c>
      <c r="D94" s="37"/>
      <c r="E94" s="37"/>
      <c r="F94" s="24" t="str">
        <f>IF(E20="","",E20)</f>
        <v>Vyplň údaj</v>
      </c>
      <c r="G94" s="37"/>
      <c r="H94" s="37"/>
      <c r="I94" s="29" t="s">
        <v>33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9.28" customHeight="1">
      <c r="A96" s="35"/>
      <c r="B96" s="36"/>
      <c r="C96" s="181" t="s">
        <v>132</v>
      </c>
      <c r="D96" s="182"/>
      <c r="E96" s="182"/>
      <c r="F96" s="182"/>
      <c r="G96" s="182"/>
      <c r="H96" s="182"/>
      <c r="I96" s="182"/>
      <c r="J96" s="183" t="s">
        <v>133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hidden="1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hidden="1" s="2" customFormat="1" ht="22.8" customHeight="1">
      <c r="A98" s="35"/>
      <c r="B98" s="36"/>
      <c r="C98" s="184" t="s">
        <v>134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135</v>
      </c>
    </row>
    <row r="99" hidden="1" s="10" customFormat="1" ht="24.96" customHeight="1">
      <c r="A99" s="10"/>
      <c r="B99" s="228"/>
      <c r="C99" s="229"/>
      <c r="D99" s="230" t="s">
        <v>1183</v>
      </c>
      <c r="E99" s="231"/>
      <c r="F99" s="231"/>
      <c r="G99" s="231"/>
      <c r="H99" s="231"/>
      <c r="I99" s="231"/>
      <c r="J99" s="232">
        <f>J122</f>
        <v>0</v>
      </c>
      <c r="K99" s="229"/>
      <c r="L99" s="23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hidden="1"/>
    <row r="103" hidden="1"/>
    <row r="104" hidden="1"/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136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6.25" customHeight="1">
      <c r="A109" s="35"/>
      <c r="B109" s="36"/>
      <c r="C109" s="37"/>
      <c r="D109" s="37"/>
      <c r="E109" s="180" t="str">
        <f>E7</f>
        <v>Oprava zabezpečení a výstroje trati v úseku Ejpovice - Radnice (D3)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127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1181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129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 xml:space="preserve">05.1 - Vedlejší a ostatní náklady 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úsek Ejpovice - Radnice</v>
      </c>
      <c r="G115" s="37"/>
      <c r="H115" s="37"/>
      <c r="I115" s="29" t="s">
        <v>22</v>
      </c>
      <c r="J115" s="76" t="str">
        <f>IF(J14="","",J14)</f>
        <v>29. 4. 2021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železnic,státní organizace</v>
      </c>
      <c r="G117" s="37"/>
      <c r="H117" s="37"/>
      <c r="I117" s="29" t="s">
        <v>30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IF(E20="","",E20)</f>
        <v>Vyplň údaj</v>
      </c>
      <c r="G118" s="37"/>
      <c r="H118" s="37"/>
      <c r="I118" s="29" t="s">
        <v>33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9" customFormat="1" ht="29.28" customHeight="1">
      <c r="A120" s="185"/>
      <c r="B120" s="186"/>
      <c r="C120" s="187" t="s">
        <v>137</v>
      </c>
      <c r="D120" s="188" t="s">
        <v>60</v>
      </c>
      <c r="E120" s="188" t="s">
        <v>56</v>
      </c>
      <c r="F120" s="188" t="s">
        <v>57</v>
      </c>
      <c r="G120" s="188" t="s">
        <v>138</v>
      </c>
      <c r="H120" s="188" t="s">
        <v>139</v>
      </c>
      <c r="I120" s="188" t="s">
        <v>140</v>
      </c>
      <c r="J120" s="188" t="s">
        <v>133</v>
      </c>
      <c r="K120" s="189" t="s">
        <v>141</v>
      </c>
      <c r="L120" s="190"/>
      <c r="M120" s="97" t="s">
        <v>1</v>
      </c>
      <c r="N120" s="98" t="s">
        <v>39</v>
      </c>
      <c r="O120" s="98" t="s">
        <v>142</v>
      </c>
      <c r="P120" s="98" t="s">
        <v>143</v>
      </c>
      <c r="Q120" s="98" t="s">
        <v>144</v>
      </c>
      <c r="R120" s="98" t="s">
        <v>145</v>
      </c>
      <c r="S120" s="98" t="s">
        <v>146</v>
      </c>
      <c r="T120" s="98" t="s">
        <v>147</v>
      </c>
      <c r="U120" s="99" t="s">
        <v>148</v>
      </c>
      <c r="V120" s="185"/>
      <c r="W120" s="185"/>
      <c r="X120" s="185"/>
      <c r="Y120" s="185"/>
      <c r="Z120" s="185"/>
      <c r="AA120" s="185"/>
      <c r="AB120" s="185"/>
      <c r="AC120" s="185"/>
      <c r="AD120" s="185"/>
      <c r="AE120" s="185"/>
    </row>
    <row r="121" s="2" customFormat="1" ht="22.8" customHeight="1">
      <c r="A121" s="35"/>
      <c r="B121" s="36"/>
      <c r="C121" s="104" t="s">
        <v>149</v>
      </c>
      <c r="D121" s="37"/>
      <c r="E121" s="37"/>
      <c r="F121" s="37"/>
      <c r="G121" s="37"/>
      <c r="H121" s="37"/>
      <c r="I121" s="37"/>
      <c r="J121" s="191">
        <f>BK121</f>
        <v>0</v>
      </c>
      <c r="K121" s="37"/>
      <c r="L121" s="41"/>
      <c r="M121" s="100"/>
      <c r="N121" s="192"/>
      <c r="O121" s="101"/>
      <c r="P121" s="193">
        <f>P122</f>
        <v>0</v>
      </c>
      <c r="Q121" s="101"/>
      <c r="R121" s="193">
        <f>R122</f>
        <v>0</v>
      </c>
      <c r="S121" s="101"/>
      <c r="T121" s="193">
        <f>T122</f>
        <v>0</v>
      </c>
      <c r="U121" s="102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135</v>
      </c>
      <c r="BK121" s="194">
        <f>BK122</f>
        <v>0</v>
      </c>
    </row>
    <row r="122" s="12" customFormat="1" ht="25.92" customHeight="1">
      <c r="A122" s="12"/>
      <c r="B122" s="239"/>
      <c r="C122" s="240"/>
      <c r="D122" s="241" t="s">
        <v>74</v>
      </c>
      <c r="E122" s="242" t="s">
        <v>1184</v>
      </c>
      <c r="F122" s="242" t="s">
        <v>1185</v>
      </c>
      <c r="G122" s="240"/>
      <c r="H122" s="240"/>
      <c r="I122" s="243"/>
      <c r="J122" s="244">
        <f>BK122</f>
        <v>0</v>
      </c>
      <c r="K122" s="240"/>
      <c r="L122" s="245"/>
      <c r="M122" s="246"/>
      <c r="N122" s="247"/>
      <c r="O122" s="247"/>
      <c r="P122" s="248">
        <f>SUM(P123:P134)</f>
        <v>0</v>
      </c>
      <c r="Q122" s="247"/>
      <c r="R122" s="248">
        <f>SUM(R123:R134)</f>
        <v>0</v>
      </c>
      <c r="S122" s="247"/>
      <c r="T122" s="248">
        <f>SUM(T123:T134)</f>
        <v>0</v>
      </c>
      <c r="U122" s="249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50" t="s">
        <v>172</v>
      </c>
      <c r="AT122" s="251" t="s">
        <v>74</v>
      </c>
      <c r="AU122" s="251" t="s">
        <v>75</v>
      </c>
      <c r="AY122" s="250" t="s">
        <v>155</v>
      </c>
      <c r="BK122" s="252">
        <f>SUM(BK123:BK134)</f>
        <v>0</v>
      </c>
    </row>
    <row r="123" s="2" customFormat="1" ht="33" customHeight="1">
      <c r="A123" s="35"/>
      <c r="B123" s="36"/>
      <c r="C123" s="214" t="s">
        <v>82</v>
      </c>
      <c r="D123" s="214" t="s">
        <v>163</v>
      </c>
      <c r="E123" s="215" t="s">
        <v>1186</v>
      </c>
      <c r="F123" s="216" t="s">
        <v>1187</v>
      </c>
      <c r="G123" s="217" t="s">
        <v>1188</v>
      </c>
      <c r="H123" s="255"/>
      <c r="I123" s="219"/>
      <c r="J123" s="220">
        <f>ROUND(I123*H123,2)</f>
        <v>0</v>
      </c>
      <c r="K123" s="216" t="s">
        <v>154</v>
      </c>
      <c r="L123" s="41"/>
      <c r="M123" s="221" t="s">
        <v>1</v>
      </c>
      <c r="N123" s="222" t="s">
        <v>40</v>
      </c>
      <c r="O123" s="88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5">
        <f>S123*H123</f>
        <v>0</v>
      </c>
      <c r="U123" s="206" t="s">
        <v>1</v>
      </c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168</v>
      </c>
      <c r="AT123" s="207" t="s">
        <v>163</v>
      </c>
      <c r="AU123" s="207" t="s">
        <v>82</v>
      </c>
      <c r="AY123" s="14" t="s">
        <v>155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4" t="s">
        <v>82</v>
      </c>
      <c r="BK123" s="208">
        <f>ROUND(I123*H123,2)</f>
        <v>0</v>
      </c>
      <c r="BL123" s="14" t="s">
        <v>168</v>
      </c>
      <c r="BM123" s="207" t="s">
        <v>1189</v>
      </c>
    </row>
    <row r="124" s="2" customFormat="1">
      <c r="A124" s="35"/>
      <c r="B124" s="36"/>
      <c r="C124" s="37"/>
      <c r="D124" s="209" t="s">
        <v>157</v>
      </c>
      <c r="E124" s="37"/>
      <c r="F124" s="210" t="s">
        <v>1187</v>
      </c>
      <c r="G124" s="37"/>
      <c r="H124" s="37"/>
      <c r="I124" s="211"/>
      <c r="J124" s="37"/>
      <c r="K124" s="37"/>
      <c r="L124" s="41"/>
      <c r="M124" s="212"/>
      <c r="N124" s="213"/>
      <c r="O124" s="88"/>
      <c r="P124" s="88"/>
      <c r="Q124" s="88"/>
      <c r="R124" s="88"/>
      <c r="S124" s="88"/>
      <c r="T124" s="88"/>
      <c r="U124" s="89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157</v>
      </c>
      <c r="AU124" s="14" t="s">
        <v>82</v>
      </c>
    </row>
    <row r="125" s="2" customFormat="1">
      <c r="A125" s="35"/>
      <c r="B125" s="36"/>
      <c r="C125" s="37"/>
      <c r="D125" s="209" t="s">
        <v>245</v>
      </c>
      <c r="E125" s="37"/>
      <c r="F125" s="223" t="s">
        <v>1190</v>
      </c>
      <c r="G125" s="37"/>
      <c r="H125" s="37"/>
      <c r="I125" s="211"/>
      <c r="J125" s="37"/>
      <c r="K125" s="37"/>
      <c r="L125" s="41"/>
      <c r="M125" s="212"/>
      <c r="N125" s="213"/>
      <c r="O125" s="88"/>
      <c r="P125" s="88"/>
      <c r="Q125" s="88"/>
      <c r="R125" s="88"/>
      <c r="S125" s="88"/>
      <c r="T125" s="88"/>
      <c r="U125" s="89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245</v>
      </c>
      <c r="AU125" s="14" t="s">
        <v>82</v>
      </c>
    </row>
    <row r="126" s="2" customFormat="1" ht="33" customHeight="1">
      <c r="A126" s="35"/>
      <c r="B126" s="36"/>
      <c r="C126" s="214" t="s">
        <v>84</v>
      </c>
      <c r="D126" s="214" t="s">
        <v>163</v>
      </c>
      <c r="E126" s="215" t="s">
        <v>1191</v>
      </c>
      <c r="F126" s="216" t="s">
        <v>1192</v>
      </c>
      <c r="G126" s="217" t="s">
        <v>1188</v>
      </c>
      <c r="H126" s="255"/>
      <c r="I126" s="219"/>
      <c r="J126" s="220">
        <f>ROUND(I126*H126,2)</f>
        <v>0</v>
      </c>
      <c r="K126" s="216" t="s">
        <v>154</v>
      </c>
      <c r="L126" s="41"/>
      <c r="M126" s="221" t="s">
        <v>1</v>
      </c>
      <c r="N126" s="222" t="s">
        <v>40</v>
      </c>
      <c r="O126" s="88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5">
        <f>S126*H126</f>
        <v>0</v>
      </c>
      <c r="U126" s="206" t="s">
        <v>1</v>
      </c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168</v>
      </c>
      <c r="AT126" s="207" t="s">
        <v>163</v>
      </c>
      <c r="AU126" s="207" t="s">
        <v>82</v>
      </c>
      <c r="AY126" s="14" t="s">
        <v>155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4" t="s">
        <v>82</v>
      </c>
      <c r="BK126" s="208">
        <f>ROUND(I126*H126,2)</f>
        <v>0</v>
      </c>
      <c r="BL126" s="14" t="s">
        <v>168</v>
      </c>
      <c r="BM126" s="207" t="s">
        <v>1193</v>
      </c>
    </row>
    <row r="127" s="2" customFormat="1">
      <c r="A127" s="35"/>
      <c r="B127" s="36"/>
      <c r="C127" s="37"/>
      <c r="D127" s="209" t="s">
        <v>157</v>
      </c>
      <c r="E127" s="37"/>
      <c r="F127" s="210" t="s">
        <v>1194</v>
      </c>
      <c r="G127" s="37"/>
      <c r="H127" s="37"/>
      <c r="I127" s="211"/>
      <c r="J127" s="37"/>
      <c r="K127" s="37"/>
      <c r="L127" s="41"/>
      <c r="M127" s="212"/>
      <c r="N127" s="213"/>
      <c r="O127" s="88"/>
      <c r="P127" s="88"/>
      <c r="Q127" s="88"/>
      <c r="R127" s="88"/>
      <c r="S127" s="88"/>
      <c r="T127" s="88"/>
      <c r="U127" s="89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157</v>
      </c>
      <c r="AU127" s="14" t="s">
        <v>82</v>
      </c>
    </row>
    <row r="128" s="2" customFormat="1">
      <c r="A128" s="35"/>
      <c r="B128" s="36"/>
      <c r="C128" s="37"/>
      <c r="D128" s="209" t="s">
        <v>245</v>
      </c>
      <c r="E128" s="37"/>
      <c r="F128" s="223" t="s">
        <v>1195</v>
      </c>
      <c r="G128" s="37"/>
      <c r="H128" s="37"/>
      <c r="I128" s="211"/>
      <c r="J128" s="37"/>
      <c r="K128" s="37"/>
      <c r="L128" s="41"/>
      <c r="M128" s="212"/>
      <c r="N128" s="213"/>
      <c r="O128" s="88"/>
      <c r="P128" s="88"/>
      <c r="Q128" s="88"/>
      <c r="R128" s="88"/>
      <c r="S128" s="88"/>
      <c r="T128" s="88"/>
      <c r="U128" s="89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245</v>
      </c>
      <c r="AU128" s="14" t="s">
        <v>82</v>
      </c>
    </row>
    <row r="129" s="2" customFormat="1" ht="21.75" customHeight="1">
      <c r="A129" s="35"/>
      <c r="B129" s="36"/>
      <c r="C129" s="214" t="s">
        <v>162</v>
      </c>
      <c r="D129" s="214" t="s">
        <v>163</v>
      </c>
      <c r="E129" s="215" t="s">
        <v>1196</v>
      </c>
      <c r="F129" s="216" t="s">
        <v>1197</v>
      </c>
      <c r="G129" s="217" t="s">
        <v>1188</v>
      </c>
      <c r="H129" s="255"/>
      <c r="I129" s="219"/>
      <c r="J129" s="220">
        <f>ROUND(I129*H129,2)</f>
        <v>0</v>
      </c>
      <c r="K129" s="216" t="s">
        <v>154</v>
      </c>
      <c r="L129" s="41"/>
      <c r="M129" s="221" t="s">
        <v>1</v>
      </c>
      <c r="N129" s="222" t="s">
        <v>40</v>
      </c>
      <c r="O129" s="88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5">
        <f>S129*H129</f>
        <v>0</v>
      </c>
      <c r="U129" s="206" t="s">
        <v>1</v>
      </c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168</v>
      </c>
      <c r="AT129" s="207" t="s">
        <v>163</v>
      </c>
      <c r="AU129" s="207" t="s">
        <v>82</v>
      </c>
      <c r="AY129" s="14" t="s">
        <v>155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4" t="s">
        <v>82</v>
      </c>
      <c r="BK129" s="208">
        <f>ROUND(I129*H129,2)</f>
        <v>0</v>
      </c>
      <c r="BL129" s="14" t="s">
        <v>168</v>
      </c>
      <c r="BM129" s="207" t="s">
        <v>1198</v>
      </c>
    </row>
    <row r="130" s="2" customFormat="1">
      <c r="A130" s="35"/>
      <c r="B130" s="36"/>
      <c r="C130" s="37"/>
      <c r="D130" s="209" t="s">
        <v>157</v>
      </c>
      <c r="E130" s="37"/>
      <c r="F130" s="210" t="s">
        <v>1197</v>
      </c>
      <c r="G130" s="37"/>
      <c r="H130" s="37"/>
      <c r="I130" s="211"/>
      <c r="J130" s="37"/>
      <c r="K130" s="37"/>
      <c r="L130" s="41"/>
      <c r="M130" s="212"/>
      <c r="N130" s="213"/>
      <c r="O130" s="88"/>
      <c r="P130" s="88"/>
      <c r="Q130" s="88"/>
      <c r="R130" s="88"/>
      <c r="S130" s="88"/>
      <c r="T130" s="88"/>
      <c r="U130" s="89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157</v>
      </c>
      <c r="AU130" s="14" t="s">
        <v>82</v>
      </c>
    </row>
    <row r="131" s="2" customFormat="1">
      <c r="A131" s="35"/>
      <c r="B131" s="36"/>
      <c r="C131" s="37"/>
      <c r="D131" s="209" t="s">
        <v>245</v>
      </c>
      <c r="E131" s="37"/>
      <c r="F131" s="223" t="s">
        <v>1190</v>
      </c>
      <c r="G131" s="37"/>
      <c r="H131" s="37"/>
      <c r="I131" s="211"/>
      <c r="J131" s="37"/>
      <c r="K131" s="37"/>
      <c r="L131" s="41"/>
      <c r="M131" s="212"/>
      <c r="N131" s="213"/>
      <c r="O131" s="88"/>
      <c r="P131" s="88"/>
      <c r="Q131" s="88"/>
      <c r="R131" s="88"/>
      <c r="S131" s="88"/>
      <c r="T131" s="88"/>
      <c r="U131" s="89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245</v>
      </c>
      <c r="AU131" s="14" t="s">
        <v>82</v>
      </c>
    </row>
    <row r="132" s="2" customFormat="1" ht="66.75" customHeight="1">
      <c r="A132" s="35"/>
      <c r="B132" s="36"/>
      <c r="C132" s="214" t="s">
        <v>168</v>
      </c>
      <c r="D132" s="214" t="s">
        <v>163</v>
      </c>
      <c r="E132" s="215" t="s">
        <v>1199</v>
      </c>
      <c r="F132" s="216" t="s">
        <v>1200</v>
      </c>
      <c r="G132" s="217" t="s">
        <v>1188</v>
      </c>
      <c r="H132" s="255"/>
      <c r="I132" s="219"/>
      <c r="J132" s="220">
        <f>ROUND(I132*H132,2)</f>
        <v>0</v>
      </c>
      <c r="K132" s="216" t="s">
        <v>154</v>
      </c>
      <c r="L132" s="41"/>
      <c r="M132" s="221" t="s">
        <v>1</v>
      </c>
      <c r="N132" s="222" t="s">
        <v>40</v>
      </c>
      <c r="O132" s="88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5">
        <f>S132*H132</f>
        <v>0</v>
      </c>
      <c r="U132" s="206" t="s">
        <v>1</v>
      </c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7" t="s">
        <v>168</v>
      </c>
      <c r="AT132" s="207" t="s">
        <v>163</v>
      </c>
      <c r="AU132" s="207" t="s">
        <v>82</v>
      </c>
      <c r="AY132" s="14" t="s">
        <v>155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4" t="s">
        <v>82</v>
      </c>
      <c r="BK132" s="208">
        <f>ROUND(I132*H132,2)</f>
        <v>0</v>
      </c>
      <c r="BL132" s="14" t="s">
        <v>168</v>
      </c>
      <c r="BM132" s="207" t="s">
        <v>1201</v>
      </c>
    </row>
    <row r="133" s="2" customFormat="1">
      <c r="A133" s="35"/>
      <c r="B133" s="36"/>
      <c r="C133" s="37"/>
      <c r="D133" s="209" t="s">
        <v>157</v>
      </c>
      <c r="E133" s="37"/>
      <c r="F133" s="210" t="s">
        <v>1200</v>
      </c>
      <c r="G133" s="37"/>
      <c r="H133" s="37"/>
      <c r="I133" s="211"/>
      <c r="J133" s="37"/>
      <c r="K133" s="37"/>
      <c r="L133" s="41"/>
      <c r="M133" s="212"/>
      <c r="N133" s="213"/>
      <c r="O133" s="88"/>
      <c r="P133" s="88"/>
      <c r="Q133" s="88"/>
      <c r="R133" s="88"/>
      <c r="S133" s="88"/>
      <c r="T133" s="88"/>
      <c r="U133" s="89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157</v>
      </c>
      <c r="AU133" s="14" t="s">
        <v>82</v>
      </c>
    </row>
    <row r="134" s="2" customFormat="1">
      <c r="A134" s="35"/>
      <c r="B134" s="36"/>
      <c r="C134" s="37"/>
      <c r="D134" s="209" t="s">
        <v>245</v>
      </c>
      <c r="E134" s="37"/>
      <c r="F134" s="223" t="s">
        <v>1190</v>
      </c>
      <c r="G134" s="37"/>
      <c r="H134" s="37"/>
      <c r="I134" s="211"/>
      <c r="J134" s="37"/>
      <c r="K134" s="37"/>
      <c r="L134" s="41"/>
      <c r="M134" s="224"/>
      <c r="N134" s="225"/>
      <c r="O134" s="226"/>
      <c r="P134" s="226"/>
      <c r="Q134" s="226"/>
      <c r="R134" s="226"/>
      <c r="S134" s="226"/>
      <c r="T134" s="226"/>
      <c r="U134" s="227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245</v>
      </c>
      <c r="AU134" s="14" t="s">
        <v>82</v>
      </c>
    </row>
    <row r="135" s="2" customFormat="1" ht="6.96" customHeight="1">
      <c r="A135" s="35"/>
      <c r="B135" s="63"/>
      <c r="C135" s="64"/>
      <c r="D135" s="64"/>
      <c r="E135" s="64"/>
      <c r="F135" s="64"/>
      <c r="G135" s="64"/>
      <c r="H135" s="64"/>
      <c r="I135" s="64"/>
      <c r="J135" s="64"/>
      <c r="K135" s="64"/>
      <c r="L135" s="41"/>
      <c r="M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</sheetData>
  <sheetProtection sheet="1" autoFilter="0" formatColumns="0" formatRows="0" objects="1" scenarios="1" spinCount="100000" saltValue="eVbO3xhNw/JPU6AaSHWyEIJ3cFrzdNHTPVkvu+WN+hqG3MnQlUpAKPod91yirAgF1BAlBXY34dfYA/qctUnv2g==" hashValue="NnxpKxt7ma1YDuRHfknyaouzA4cEjo/srrho+Jc3i2BheLCOG+MBodbK1BXmQB82lAMd0xEixEWWgINu2mKy3w==" algorithmName="SHA-512" password="CC35"/>
  <autoFilter ref="C120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2021-06-01T10:49:44Z</dcterms:created>
  <dcterms:modified xsi:type="dcterms:W3CDTF">2021-06-01T10:49:57Z</dcterms:modified>
</cp:coreProperties>
</file>